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68" i="1"/>
  <c r="H65"/>
  <c r="I65"/>
  <c r="J158"/>
  <c r="J155" s="1"/>
  <c r="H165"/>
  <c r="I165"/>
  <c r="I158" s="1"/>
  <c r="J165"/>
  <c r="H158"/>
  <c r="J132"/>
  <c r="J131" s="1"/>
  <c r="J190"/>
  <c r="J189" s="1"/>
  <c r="J188" s="1"/>
  <c r="J187" s="1"/>
  <c r="J186" s="1"/>
  <c r="J184"/>
  <c r="J183" s="1"/>
  <c r="J179"/>
  <c r="J178"/>
  <c r="J177" s="1"/>
  <c r="J176"/>
  <c r="J175" s="1"/>
  <c r="J172"/>
  <c r="J170"/>
  <c r="J168"/>
  <c r="J166"/>
  <c r="J164"/>
  <c r="J163" s="1"/>
  <c r="J160"/>
  <c r="J159" s="1"/>
  <c r="J156"/>
  <c r="J152"/>
  <c r="J151" s="1"/>
  <c r="J150" s="1"/>
  <c r="J149" s="1"/>
  <c r="J148"/>
  <c r="J147"/>
  <c r="J145"/>
  <c r="J143"/>
  <c r="K143" s="1"/>
  <c r="J141"/>
  <c r="J140"/>
  <c r="J139" s="1"/>
  <c r="J138"/>
  <c r="J137" s="1"/>
  <c r="J136"/>
  <c r="J135" s="1"/>
  <c r="J134" s="1"/>
  <c r="J133" s="1"/>
  <c r="J126"/>
  <c r="J125" s="1"/>
  <c r="J124"/>
  <c r="J123" s="1"/>
  <c r="J121"/>
  <c r="J117"/>
  <c r="J116" s="1"/>
  <c r="J114"/>
  <c r="J113" s="1"/>
  <c r="J110"/>
  <c r="J109" s="1"/>
  <c r="J106"/>
  <c r="J102"/>
  <c r="J101"/>
  <c r="J99"/>
  <c r="J98"/>
  <c r="J96"/>
  <c r="J95"/>
  <c r="J93"/>
  <c r="J92"/>
  <c r="J90"/>
  <c r="J89"/>
  <c r="J88" s="1"/>
  <c r="J87" s="1"/>
  <c r="J85"/>
  <c r="J83"/>
  <c r="J82" s="1"/>
  <c r="J81" s="1"/>
  <c r="J80" s="1"/>
  <c r="J79" s="1"/>
  <c r="J76"/>
  <c r="J75"/>
  <c r="J74" s="1"/>
  <c r="J70"/>
  <c r="J69" s="1"/>
  <c r="J68"/>
  <c r="J67" s="1"/>
  <c r="J65"/>
  <c r="J64" s="1"/>
  <c r="J63" s="1"/>
  <c r="J62"/>
  <c r="J61" s="1"/>
  <c r="J58"/>
  <c r="J57"/>
  <c r="J53"/>
  <c r="J52"/>
  <c r="J49"/>
  <c r="J48"/>
  <c r="J47" s="1"/>
  <c r="J46"/>
  <c r="J45" s="1"/>
  <c r="J43"/>
  <c r="J42" s="1"/>
  <c r="J41" s="1"/>
  <c r="J37"/>
  <c r="J36" s="1"/>
  <c r="J32"/>
  <c r="J31" s="1"/>
  <c r="J30" s="1"/>
  <c r="J29"/>
  <c r="J28" s="1"/>
  <c r="J27" s="1"/>
  <c r="J26" s="1"/>
  <c r="J22"/>
  <c r="J21" s="1"/>
  <c r="J20" s="1"/>
  <c r="J16"/>
  <c r="J15"/>
  <c r="J14" s="1"/>
  <c r="J13" s="1"/>
  <c r="I190"/>
  <c r="I189" s="1"/>
  <c r="I184"/>
  <c r="I183"/>
  <c r="I182" s="1"/>
  <c r="I179"/>
  <c r="I178" s="1"/>
  <c r="I176"/>
  <c r="I175" s="1"/>
  <c r="I174" s="1"/>
  <c r="I172"/>
  <c r="I170"/>
  <c r="I168"/>
  <c r="I166"/>
  <c r="I164"/>
  <c r="I163" s="1"/>
  <c r="I162" s="1"/>
  <c r="I160"/>
  <c r="I159" s="1"/>
  <c r="I156"/>
  <c r="I152"/>
  <c r="I151" s="1"/>
  <c r="I148"/>
  <c r="I147"/>
  <c r="I145"/>
  <c r="I143"/>
  <c r="I141"/>
  <c r="I140"/>
  <c r="I139" s="1"/>
  <c r="I138"/>
  <c r="I137" s="1"/>
  <c r="I136"/>
  <c r="I135" s="1"/>
  <c r="I131"/>
  <c r="I130" s="1"/>
  <c r="I129" s="1"/>
  <c r="I126"/>
  <c r="I125" s="1"/>
  <c r="I124"/>
  <c r="I123" s="1"/>
  <c r="I121"/>
  <c r="I118"/>
  <c r="I117"/>
  <c r="I116" s="1"/>
  <c r="I114"/>
  <c r="I113"/>
  <c r="I112" s="1"/>
  <c r="I110"/>
  <c r="I109" s="1"/>
  <c r="I106"/>
  <c r="I102"/>
  <c r="I101" s="1"/>
  <c r="I99"/>
  <c r="K99" s="1"/>
  <c r="I98"/>
  <c r="I96"/>
  <c r="I95" s="1"/>
  <c r="I93"/>
  <c r="I92" s="1"/>
  <c r="I90"/>
  <c r="K90" s="1"/>
  <c r="I89"/>
  <c r="I85"/>
  <c r="K85" s="1"/>
  <c r="K84" s="1"/>
  <c r="I83"/>
  <c r="I82"/>
  <c r="I81" s="1"/>
  <c r="I76"/>
  <c r="I75" s="1"/>
  <c r="I70"/>
  <c r="I69" s="1"/>
  <c r="I68"/>
  <c r="I67" s="1"/>
  <c r="I66" s="1"/>
  <c r="I64"/>
  <c r="I62"/>
  <c r="I61"/>
  <c r="I60" s="1"/>
  <c r="I58"/>
  <c r="I57" s="1"/>
  <c r="I53"/>
  <c r="I52" s="1"/>
  <c r="K52" s="1"/>
  <c r="I49"/>
  <c r="I48" s="1"/>
  <c r="I46"/>
  <c r="I45" s="1"/>
  <c r="I44" s="1"/>
  <c r="I43"/>
  <c r="I42" s="1"/>
  <c r="I41" s="1"/>
  <c r="I37"/>
  <c r="I36"/>
  <c r="I35" s="1"/>
  <c r="I32"/>
  <c r="I31"/>
  <c r="I30" s="1"/>
  <c r="I29"/>
  <c r="I28" s="1"/>
  <c r="I23"/>
  <c r="I22" s="1"/>
  <c r="I21" s="1"/>
  <c r="I20" s="1"/>
  <c r="I16"/>
  <c r="I15"/>
  <c r="I14"/>
  <c r="I13" s="1"/>
  <c r="H190"/>
  <c r="H189"/>
  <c r="H188" s="1"/>
  <c r="H187" s="1"/>
  <c r="H186" s="1"/>
  <c r="H184"/>
  <c r="H183" s="1"/>
  <c r="H182" s="1"/>
  <c r="H181" s="1"/>
  <c r="H180" s="1"/>
  <c r="H179"/>
  <c r="H178" s="1"/>
  <c r="H177" s="1"/>
  <c r="H176"/>
  <c r="H175" s="1"/>
  <c r="H174" s="1"/>
  <c r="H172"/>
  <c r="H170"/>
  <c r="H168"/>
  <c r="H166"/>
  <c r="H164"/>
  <c r="H163" s="1"/>
  <c r="H162" s="1"/>
  <c r="H160"/>
  <c r="H159" s="1"/>
  <c r="H156"/>
  <c r="H152"/>
  <c r="H151"/>
  <c r="H150" s="1"/>
  <c r="H149" s="1"/>
  <c r="H148"/>
  <c r="H147"/>
  <c r="H145"/>
  <c r="H143"/>
  <c r="H141"/>
  <c r="H140"/>
  <c r="H139" s="1"/>
  <c r="H138"/>
  <c r="H137" s="1"/>
  <c r="H136"/>
  <c r="H135" s="1"/>
  <c r="H131"/>
  <c r="H130" s="1"/>
  <c r="H129" s="1"/>
  <c r="H126"/>
  <c r="H125" s="1"/>
  <c r="H124"/>
  <c r="H123" s="1"/>
  <c r="H121"/>
  <c r="H120" s="1"/>
  <c r="H119" s="1"/>
  <c r="H118"/>
  <c r="H117"/>
  <c r="H116" s="1"/>
  <c r="H114"/>
  <c r="H113"/>
  <c r="H112" s="1"/>
  <c r="H110"/>
  <c r="H109" s="1"/>
  <c r="H106"/>
  <c r="H102"/>
  <c r="H101" s="1"/>
  <c r="H99"/>
  <c r="H98"/>
  <c r="H96"/>
  <c r="H95" s="1"/>
  <c r="H93"/>
  <c r="H92" s="1"/>
  <c r="H90"/>
  <c r="H89"/>
  <c r="H85"/>
  <c r="H83"/>
  <c r="H82"/>
  <c r="H81" s="1"/>
  <c r="H80" s="1"/>
  <c r="H76"/>
  <c r="H75" s="1"/>
  <c r="H70"/>
  <c r="H69" s="1"/>
  <c r="H67"/>
  <c r="H66" s="1"/>
  <c r="H64"/>
  <c r="H63" s="1"/>
  <c r="H62"/>
  <c r="H61"/>
  <c r="H60" s="1"/>
  <c r="H58"/>
  <c r="H57" s="1"/>
  <c r="H53"/>
  <c r="H52" s="1"/>
  <c r="H49"/>
  <c r="H48" s="1"/>
  <c r="H47" s="1"/>
  <c r="H46"/>
  <c r="H45" s="1"/>
  <c r="H44" s="1"/>
  <c r="H43"/>
  <c r="H42" s="1"/>
  <c r="H41" s="1"/>
  <c r="H37"/>
  <c r="H36"/>
  <c r="H35" s="1"/>
  <c r="H32"/>
  <c r="H31" s="1"/>
  <c r="H30" s="1"/>
  <c r="H29"/>
  <c r="H28" s="1"/>
  <c r="H27" s="1"/>
  <c r="H26" s="1"/>
  <c r="H23"/>
  <c r="H22"/>
  <c r="H21" s="1"/>
  <c r="H20" s="1"/>
  <c r="H19" s="1"/>
  <c r="H16"/>
  <c r="H15"/>
  <c r="H14" s="1"/>
  <c r="H13" s="1"/>
  <c r="K166"/>
  <c r="K156"/>
  <c r="K141"/>
  <c r="K122"/>
  <c r="K117"/>
  <c r="K111"/>
  <c r="K106"/>
  <c r="K103"/>
  <c r="K100"/>
  <c r="K97"/>
  <c r="K94"/>
  <c r="K59"/>
  <c r="K58"/>
  <c r="K54"/>
  <c r="K53"/>
  <c r="K50"/>
  <c r="K23"/>
  <c r="K145"/>
  <c r="K147"/>
  <c r="K179"/>
  <c r="K184"/>
  <c r="K144"/>
  <c r="K185"/>
  <c r="K172"/>
  <c r="K171"/>
  <c r="K170"/>
  <c r="K127"/>
  <c r="K110"/>
  <c r="K109" s="1"/>
  <c r="K86"/>
  <c r="K71"/>
  <c r="K65"/>
  <c r="K24"/>
  <c r="K18"/>
  <c r="K17"/>
  <c r="K136"/>
  <c r="K146"/>
  <c r="K70"/>
  <c r="K173"/>
  <c r="K89"/>
  <c r="K102"/>
  <c r="K49"/>
  <c r="K56"/>
  <c r="K132"/>
  <c r="K25"/>
  <c r="K98"/>
  <c r="K138"/>
  <c r="K77"/>
  <c r="K96"/>
  <c r="K161"/>
  <c r="K78"/>
  <c r="K15"/>
  <c r="K93"/>
  <c r="K121"/>
  <c r="K124"/>
  <c r="K83"/>
  <c r="K38"/>
  <c r="K37" s="1"/>
  <c r="K76"/>
  <c r="K148"/>
  <c r="K55"/>
  <c r="K160"/>
  <c r="J112" l="1"/>
  <c r="J108" s="1"/>
  <c r="J105" s="1"/>
  <c r="K113"/>
  <c r="K112" s="1"/>
  <c r="J162"/>
  <c r="K163"/>
  <c r="J130"/>
  <c r="J129" s="1"/>
  <c r="K131"/>
  <c r="J120"/>
  <c r="J119" s="1"/>
  <c r="H155"/>
  <c r="H154" s="1"/>
  <c r="K125"/>
  <c r="J19"/>
  <c r="K69"/>
  <c r="K140"/>
  <c r="K29"/>
  <c r="K68"/>
  <c r="K62"/>
  <c r="K114"/>
  <c r="K164"/>
  <c r="K176"/>
  <c r="K190"/>
  <c r="H34"/>
  <c r="H88"/>
  <c r="H87" s="1"/>
  <c r="K57"/>
  <c r="K101"/>
  <c r="I108"/>
  <c r="I105" s="1"/>
  <c r="K123"/>
  <c r="J73"/>
  <c r="J72" s="1"/>
  <c r="J115"/>
  <c r="K165"/>
  <c r="J128"/>
  <c r="K116"/>
  <c r="J104"/>
  <c r="J44"/>
  <c r="K45"/>
  <c r="J66"/>
  <c r="K67"/>
  <c r="J174"/>
  <c r="K175"/>
  <c r="J40"/>
  <c r="J154"/>
  <c r="J35"/>
  <c r="J34"/>
  <c r="J60"/>
  <c r="K61"/>
  <c r="J182"/>
  <c r="J181" s="1"/>
  <c r="J180" s="1"/>
  <c r="K183"/>
  <c r="K30"/>
  <c r="K35"/>
  <c r="K60"/>
  <c r="K139"/>
  <c r="K174"/>
  <c r="K44"/>
  <c r="K66"/>
  <c r="K137"/>
  <c r="K162"/>
  <c r="K16"/>
  <c r="K28"/>
  <c r="I27"/>
  <c r="K48"/>
  <c r="I47"/>
  <c r="I73"/>
  <c r="I74"/>
  <c r="K74" s="1"/>
  <c r="K92"/>
  <c r="I88"/>
  <c r="K105"/>
  <c r="I181"/>
  <c r="K182"/>
  <c r="K189"/>
  <c r="I188"/>
  <c r="I187" s="1"/>
  <c r="K64"/>
  <c r="I63"/>
  <c r="K63" s="1"/>
  <c r="K81"/>
  <c r="I80"/>
  <c r="K135"/>
  <c r="I134"/>
  <c r="I133" s="1"/>
  <c r="I150"/>
  <c r="K151"/>
  <c r="K159"/>
  <c r="I177"/>
  <c r="K177" s="1"/>
  <c r="K178"/>
  <c r="I40"/>
  <c r="I120"/>
  <c r="I119" s="1"/>
  <c r="I115" s="1"/>
  <c r="I104" s="1"/>
  <c r="K104" s="1"/>
  <c r="K36"/>
  <c r="I34"/>
  <c r="K34" s="1"/>
  <c r="H73"/>
  <c r="H72" s="1"/>
  <c r="H74"/>
  <c r="H108"/>
  <c r="H105" s="1"/>
  <c r="H40"/>
  <c r="H39" s="1"/>
  <c r="H12" s="1"/>
  <c r="H11" s="1"/>
  <c r="H79"/>
  <c r="H115"/>
  <c r="H134"/>
  <c r="H133" s="1"/>
  <c r="H128" s="1"/>
  <c r="K142"/>
  <c r="K153"/>
  <c r="K46"/>
  <c r="K51"/>
  <c r="K47"/>
  <c r="K134"/>
  <c r="K130"/>
  <c r="K75"/>
  <c r="K13"/>
  <c r="K14"/>
  <c r="K168"/>
  <c r="K22"/>
  <c r="K119"/>
  <c r="K120"/>
  <c r="K188"/>
  <c r="K33"/>
  <c r="K32" s="1"/>
  <c r="K31"/>
  <c r="K41"/>
  <c r="K43"/>
  <c r="K42" s="1"/>
  <c r="K95"/>
  <c r="K21"/>
  <c r="K152"/>
  <c r="K169"/>
  <c r="J39" l="1"/>
  <c r="J12" s="1"/>
  <c r="K40"/>
  <c r="I39"/>
  <c r="K39" s="1"/>
  <c r="I128"/>
  <c r="K128" s="1"/>
  <c r="K133"/>
  <c r="K80"/>
  <c r="K181"/>
  <c r="I180"/>
  <c r="K180" s="1"/>
  <c r="K73"/>
  <c r="I72"/>
  <c r="K72" s="1"/>
  <c r="K115"/>
  <c r="K150"/>
  <c r="I149"/>
  <c r="K149" s="1"/>
  <c r="K187"/>
  <c r="I186"/>
  <c r="K186" s="1"/>
  <c r="I87"/>
  <c r="K87" s="1"/>
  <c r="K88"/>
  <c r="I26"/>
  <c r="K27"/>
  <c r="I155"/>
  <c r="H10"/>
  <c r="H104"/>
  <c r="K82"/>
  <c r="K91"/>
  <c r="K107"/>
  <c r="K108"/>
  <c r="K167"/>
  <c r="K129"/>
  <c r="K126"/>
  <c r="K118"/>
  <c r="K157"/>
  <c r="K158"/>
  <c r="K20"/>
  <c r="J10" l="1"/>
  <c r="J11"/>
  <c r="I79"/>
  <c r="K79" s="1"/>
  <c r="K155"/>
  <c r="I154"/>
  <c r="K154" s="1"/>
  <c r="K26"/>
  <c r="I19"/>
  <c r="I12" l="1"/>
  <c r="I11" s="1"/>
  <c r="K19"/>
  <c r="K12" l="1"/>
  <c r="I10" l="1"/>
  <c r="K11"/>
  <c r="K10" s="1"/>
</calcChain>
</file>

<file path=xl/sharedStrings.xml><?xml version="1.0" encoding="utf-8"?>
<sst xmlns="http://schemas.openxmlformats.org/spreadsheetml/2006/main" count="762" uniqueCount="265">
  <si>
    <t>РЗ</t>
  </si>
  <si>
    <t>ПР</t>
  </si>
  <si>
    <t>ЦСР</t>
  </si>
  <si>
    <t>ВР</t>
  </si>
  <si>
    <t>№ п/п</t>
  </si>
  <si>
    <t>(тыс. руб.)</t>
  </si>
  <si>
    <t>Сенного сельского поселения</t>
  </si>
  <si>
    <t>Всего расходов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</si>
  <si>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</si>
  <si>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</si>
  <si>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</si>
  <si>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</si>
  <si>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</si>
  <si>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</si>
  <si>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</si>
  <si>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</si>
  <si>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</t>
  </si>
  <si>
    <t>540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</si>
  <si>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</si>
  <si>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</si>
  <si>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</si>
  <si>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</si>
  <si>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</si>
  <si>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</si>
  <si>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</si>
  <si>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</si>
  <si>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</si>
  <si>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</si>
  <si>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</si>
  <si>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</si>
  <si>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</si>
  <si>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Мероприятия по предупреждению и ликвидации последствий чрезвычайных ситуаций и стихийных бедствий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</si>
  <si>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</si>
  <si>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</si>
  <si>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</si>
  <si>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</si>
  <si>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</si>
  <si>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</si>
  <si>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</si>
  <si>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</si>
  <si>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</si>
  <si>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Уличное освещение</t>
  </si>
  <si>
    <t>Озеленение</t>
  </si>
  <si>
    <t>Образование</t>
  </si>
  <si>
    <t>07</t>
  </si>
  <si>
    <t>Молодежная политика и оздоровление детей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</si>
  <si>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</si>
  <si>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</si>
  <si>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</si>
  <si>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</si>
  <si>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Субсидии бюджетным учреждениям на иные цели</t>
  </si>
  <si>
    <t>Физическая культура и спорт</t>
  </si>
  <si>
    <t>Физическая культура</t>
  </si>
  <si>
    <t>Приобретение оборудования</t>
  </si>
  <si>
    <t>Другие вопросы в области национальной экономики</t>
  </si>
  <si>
    <t>Мероприятия по землеустройству и землепользованию</t>
  </si>
  <si>
    <t>Глава Сенного сельского поселения</t>
  </si>
  <si>
    <t>Обеспечение деятельности высшего органа исполнительной власти Сенного сельского поселения Темрюкского района</t>
  </si>
  <si>
    <t>50 0 0000</t>
  </si>
  <si>
    <t>Высшее должностное лицо Сенного сельского поселения Темрюкского района</t>
  </si>
  <si>
    <t>50 1 0000</t>
  </si>
  <si>
    <t>Расходы на обеспечение функций органов местного самоуправления</t>
  </si>
  <si>
    <t>50 1 0019</t>
  </si>
  <si>
    <t>244</t>
  </si>
  <si>
    <t>Обеспечение деятельности администрации Сенного сельского поселения Темрюкского района</t>
  </si>
  <si>
    <t>51 0 0000</t>
  </si>
  <si>
    <t>Административные комиссии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</si>
  <si>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</si>
  <si>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</si>
  <si>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Финансовое обеспечение непредвиденных расходов</t>
  </si>
  <si>
    <t>Резервные фонды администрации Сенного сельского поселения Темрюкского района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</si>
  <si>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</si>
  <si>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Выполнение других обязательств муниципального образования</t>
  </si>
  <si>
    <t>53 0 0000</t>
  </si>
  <si>
    <t>Расходы на обеспечение деятельности (оказание услуг) муниципальных учреждений</t>
  </si>
  <si>
    <t>54 0 0000</t>
  </si>
  <si>
    <t>55 0 0000</t>
  </si>
  <si>
    <t>Иные выплаты населению</t>
  </si>
  <si>
    <t>360</t>
  </si>
  <si>
    <t>56 0 0000</t>
  </si>
  <si>
    <t>57 0 0000</t>
  </si>
  <si>
    <t>Обеспечение первичного воинского учета на территориях, где отсутствуют военные комиссариаты</t>
  </si>
  <si>
    <t>59 0 0000</t>
  </si>
  <si>
    <t>60 0 0000</t>
  </si>
  <si>
    <t>61 0 0000</t>
  </si>
  <si>
    <t>62 0 0000</t>
  </si>
  <si>
    <t>63 0 0000</t>
  </si>
  <si>
    <t>72 0 0000</t>
  </si>
  <si>
    <t>0646027</t>
  </si>
  <si>
    <t>Другие непрограммные направления деятельности органов местного самоуправления</t>
  </si>
  <si>
    <t>99 0 0000</t>
  </si>
  <si>
    <t>64 0 0000</t>
  </si>
  <si>
    <t>65 0 0000</t>
  </si>
  <si>
    <t>73 0 0000</t>
  </si>
  <si>
    <t>Мероприятия в области водоснабжения и водоотведения</t>
  </si>
  <si>
    <t>1046012</t>
  </si>
  <si>
    <t>Наименование показателя</t>
  </si>
  <si>
    <t>Вед</t>
  </si>
  <si>
    <t>Администрация Сенного сельского поселения Темрюкского района</t>
  </si>
  <si>
    <t>52 0 0000</t>
  </si>
  <si>
    <t>Приложение № 3</t>
  </si>
  <si>
    <t>к решению сессии Совета</t>
  </si>
  <si>
    <t xml:space="preserve">Темрюкского района III созыва </t>
  </si>
  <si>
    <t xml:space="preserve">Расходы бюджета Сенного сельского поселения Темрюкского района по ведомственной структуре расходов бюджета Сенного сельского поселения Темрюкского района за 2015 год </t>
  </si>
  <si>
    <t>Бюджет, утвержденный решением Совета Сенного сельского поселения Темрюкского района от 23.12.2014 № 36 (в редакции от 22.12.2015 №88)</t>
  </si>
  <si>
    <t>Уточненная сводная бюджетная роспись на 2015 года</t>
  </si>
  <si>
    <t>Касссовое исполнение за 2015 год</t>
  </si>
  <si>
    <t>Процент исполнения к уточненной сводной бюджетной росписи на 2015 год</t>
  </si>
  <si>
    <t>Расходы на выплаты персоналу государственных органов (органов местного самоуправления)</t>
  </si>
  <si>
    <t>Иные закупки товаров, работ и услуг для государственных (муниципальных) нужд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</si>
  <si>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</si>
  <si>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</si>
  <si>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</si>
  <si>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Уплата налогов, сборов и иных платежей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</si>
  <si>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</si>
  <si>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</si>
  <si>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</si>
  <si>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Расходы на выплаты персоналу казенных учреждений</t>
  </si>
  <si>
    <t>Обеспечение материально-технического обеспечения администрации</t>
  </si>
  <si>
    <t>Расходы на выплаты персоналу казен-ных учреждений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</si>
  <si>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</si>
  <si>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</si>
  <si>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Мероприятия по обеспечению информационного освещения деятельности администрации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</si>
  <si>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</si>
  <si>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</si>
  <si>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</si>
  <si>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>Реализация мероприятий праздничных дней и памятных дат</t>
  </si>
  <si>
    <t>2.</t>
  </si>
  <si>
    <t>3.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</si>
  <si>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</si>
  <si>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Предупреждение и ликвидация чрезвычайных ситуаций, стихийных бедствий и их последствий, защита населения на территории Сенного сельского поселения Темрюкского района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</si>
  <si>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</si>
  <si>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Обеспечение первичных мер пожарной безопасности на территории Сенного сельского поселения Темрюкского района</t>
  </si>
  <si>
    <t>Реализация мероприятий по пожарной безопасности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</si>
  <si>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</si>
  <si>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</si>
  <si>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Профилактика терроризма и экстремизма в Сенном сельском поселении Темрюкского района</t>
  </si>
  <si>
    <t>Мероприятия в  области профилактики терроризма и экстремизма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</si>
  <si>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</si>
  <si>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Реализация мероприятий по противодействию незаконного потребления и оборота наркотических средств</t>
  </si>
  <si>
    <t>Муниципальная программа "Противодействие коррупции в Сенном  сельском поселении Темрюкского района"</t>
  </si>
  <si>
    <t>Реализация мероприятий по противодействию коррупции</t>
  </si>
  <si>
    <t>4.</t>
  </si>
  <si>
    <t xml:space="preserve">Реализация мероприятий подпрограммы "Капитальный ремонт и ремонт автомобильных дорог местного значения Краснодарского края" </t>
  </si>
  <si>
    <t xml:space="preserve">Муниципальная программа «Комплексное развитие Сенного сельского поселения Темрюкского района в сфере строительства, архитектуры и дорожного хозяйства»
</t>
  </si>
  <si>
    <t>Повышение безопасности дорожного движения на территории Сенного сельского поселения Темрюкского района</t>
  </si>
  <si>
    <t>Мероприятия в области дорожного хозяйства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</si>
  <si>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</si>
  <si>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Государственная программа "Комплексное и устойчивое развитие Краснодарского края в сфере строительства, архитектуры и дорожного хозяйства"</t>
  </si>
  <si>
    <t>Мероприятия по реализации подпрограммы "Подготовка градостроительной и землеустроительной документации на территории Краснодарского края"</t>
  </si>
  <si>
    <t>Подготовка градостроительной и землеустроительной документации  на территории Сенного сельского поселения Темрюкского района</t>
  </si>
  <si>
    <t>Мероприятия в области архитектуры и градостроительства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</si>
  <si>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</si>
  <si>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</si>
  <si>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>5.</t>
  </si>
  <si>
    <t>Жилищное хозяйство</t>
  </si>
  <si>
    <t>Муниципальная программа «Реконструкция муниципального имущества с целью создания жилого фонда Сенного сельского поселения Темрюкского района»</t>
  </si>
  <si>
    <t>Мероприятия в сфере жилищного хозяйства</t>
  </si>
  <si>
    <t>Бюджетные инвестиции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</si>
  <si>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</si>
  <si>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Мероприятия в области газоснабжения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</si>
  <si>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</si>
  <si>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Содержание мест захоронения</t>
  </si>
  <si>
    <t>Прочее благоустройство</t>
  </si>
  <si>
    <t>6.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</si>
  <si>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</si>
  <si>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</si>
  <si>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7.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</si>
  <si>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</t>
  </si>
  <si>
    <t>Субсидии бюджетным учреждениям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</si>
  <si>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</si>
  <si>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</si>
  <si>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Кадровое обеспечение сферы культуры и искусства</t>
  </si>
  <si>
    <t>Поддержка МБУК «Сенная ЦКС</t>
  </si>
  <si>
    <t>Приобретение музыкального оборудования</t>
  </si>
  <si>
    <t>Субсидии из краевого бюджета бюджетным учреждениям на иные цели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</si>
  <si>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</si>
  <si>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>Реализация мероприятий по сохранению и охране объектов культурного наследия (памятников культуры и искусства)</t>
  </si>
  <si>
    <t>8.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</si>
  <si>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</si>
  <si>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</si>
  <si>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9.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</si>
  <si>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</si>
  <si>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</si>
  <si>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Управление муниципальным долгом</t>
  </si>
  <si>
    <t>Процентные платежи по муниципальному долгу</t>
  </si>
  <si>
    <t>Обслуживание муниципального долга</t>
  </si>
  <si>
    <t>71 0 0000</t>
  </si>
  <si>
    <t>71 1 0000</t>
  </si>
  <si>
    <t>71 1 0019</t>
  </si>
  <si>
    <t>120</t>
  </si>
  <si>
    <t>240</t>
  </si>
  <si>
    <t>850</t>
  </si>
  <si>
    <t>72 1 0000</t>
  </si>
  <si>
    <t>72 1 6019</t>
  </si>
  <si>
    <t>73 0 0019</t>
  </si>
  <si>
    <t>72 2 0000</t>
  </si>
  <si>
    <t>72 2 1019</t>
  </si>
  <si>
    <t>50 2 0000</t>
  </si>
  <si>
    <t>50 2 1002</t>
  </si>
  <si>
    <t>50 3 0000</t>
  </si>
  <si>
    <t>50 3 0019</t>
  </si>
  <si>
    <t>50 4 0000</t>
  </si>
  <si>
    <t>50 4 0059</t>
  </si>
  <si>
    <t>110</t>
  </si>
  <si>
    <t>50 5 0000</t>
  </si>
  <si>
    <t>50 5 0059</t>
  </si>
  <si>
    <t>51 0 0019</t>
  </si>
  <si>
    <t>52 0 1003</t>
  </si>
  <si>
    <t>53 0 1004</t>
  </si>
  <si>
    <t>54 0 1006</t>
  </si>
  <si>
    <t>99 0 1005</t>
  </si>
  <si>
    <t>72 3 0000</t>
  </si>
  <si>
    <t>72 3 5118</t>
  </si>
  <si>
    <t>55 1 0000</t>
  </si>
  <si>
    <t>55 1 1010</t>
  </si>
  <si>
    <t>55 1 0059</t>
  </si>
  <si>
    <t>55 2 0000</t>
  </si>
  <si>
    <t>55 2 1011</t>
  </si>
  <si>
    <t>55 3 0000</t>
  </si>
  <si>
    <t>55 3 1012</t>
  </si>
  <si>
    <t>55 4 0000</t>
  </si>
  <si>
    <t>55 4 1013</t>
  </si>
  <si>
    <t>55 5 0000</t>
  </si>
  <si>
    <t>55 5 1014</t>
  </si>
  <si>
    <t>56 0 1015</t>
  </si>
  <si>
    <t>57 1 0000</t>
  </si>
  <si>
    <t xml:space="preserve">57 1 1001 </t>
  </si>
  <si>
    <t>57 1 1001</t>
  </si>
  <si>
    <t>57 2 0000</t>
  </si>
  <si>
    <t xml:space="preserve">57 2 1001 </t>
  </si>
  <si>
    <t>57 2 1001</t>
  </si>
  <si>
    <t>06 2 0000</t>
  </si>
  <si>
    <t>06 2 6030</t>
  </si>
  <si>
    <t>57 3 0000</t>
  </si>
  <si>
    <t>57 3 1016</t>
  </si>
  <si>
    <t>57 3 1017</t>
  </si>
  <si>
    <t>58 0 0000</t>
  </si>
  <si>
    <t>58 0 1008</t>
  </si>
  <si>
    <t>65 0 1026</t>
  </si>
  <si>
    <t>410</t>
  </si>
  <si>
    <t>60 0 1018</t>
  </si>
  <si>
    <t>60 0 1019</t>
  </si>
  <si>
    <t>61 0 1020</t>
  </si>
  <si>
    <t>61 0 1021</t>
  </si>
  <si>
    <t>61 0 1022</t>
  </si>
  <si>
    <t>61 0 1023</t>
  </si>
  <si>
    <t>62 0 1024</t>
  </si>
  <si>
    <t>610</t>
  </si>
  <si>
    <t>59 1 0000</t>
  </si>
  <si>
    <t>59 1 0059</t>
  </si>
  <si>
    <t>59 2 0000</t>
  </si>
  <si>
    <t>59 2 0059</t>
  </si>
  <si>
    <t>59 3 0000</t>
  </si>
  <si>
    <t>59 3 0901</t>
  </si>
  <si>
    <t>59 3 0059</t>
  </si>
  <si>
    <t>75 4 6005</t>
  </si>
  <si>
    <t>59 3 5144</t>
  </si>
  <si>
    <t>63 0 1025</t>
  </si>
  <si>
    <t>64 0 1028</t>
  </si>
  <si>
    <t>70 0 0000</t>
  </si>
  <si>
    <t>70 0 1029</t>
  </si>
  <si>
    <t>730</t>
  </si>
  <si>
    <t>Темрюкского района                                                                                                                                           С.И.Лулудов</t>
  </si>
  <si>
    <t>Работы по обвязке газового котла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</si>
</sst>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49" fontId="5" fillId="0" borderId="0" xfId="0" applyNumberFormat="1" applyFont="1" applyBorder="1" applyAlignment="1">
      <alignment vertical="top" wrapText="1"/>
    </xf>
    <xf numFmtId="9" fontId="7" fillId="0" borderId="0" xfId="2" applyFont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vertical="top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vertical="top"/>
    </xf>
    <xf numFmtId="0" fontId="5" fillId="0" borderId="0" xfId="0" applyNumberFormat="1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5" fillId="0" borderId="0" xfId="0" applyNumberFormat="1" applyFont="1" applyFill="1" applyBorder="1" applyAlignment="1">
      <alignment horizontal="center" vertical="top"/>
    </xf>
    <xf numFmtId="164" fontId="5" fillId="0" borderId="0" xfId="0" applyNumberFormat="1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/>
    </xf>
    <xf numFmtId="49" fontId="5" fillId="0" borderId="0" xfId="0" applyNumberFormat="1" applyFont="1" applyBorder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vertical="top" wrapText="1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2" fontId="0" fillId="0" borderId="0" xfId="0" applyNumberFormat="1"/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64" fontId="7" fillId="0" borderId="0" xfId="0" applyNumberFormat="1" applyFont="1" applyAlignment="1"/>
    <xf numFmtId="0" fontId="5" fillId="0" borderId="1" xfId="0" applyFont="1" applyBorder="1" applyAlignment="1">
      <alignment horizontal="left" vertical="top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2" fontId="7" fillId="0" borderId="0" xfId="0" applyNumberFormat="1" applyFont="1" applyBorder="1" applyAlignment="1">
      <alignment horizontal="right" vertical="top"/>
    </xf>
    <xf numFmtId="2" fontId="5" fillId="0" borderId="0" xfId="0" applyNumberFormat="1" applyFont="1" applyBorder="1" applyAlignment="1">
      <alignment horizontal="righ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3"/>
  <sheetViews>
    <sheetView tabSelected="1" topLeftCell="A181" workbookViewId="0">
      <selection activeCell="K115" sqref="K115"/>
    </sheetView>
  </sheetViews>
  <sheetFormatPr defaultRowHeight="12.75"/>
  <cols>
    <col min="1" max="1" width="2.85546875" style="7" customWidth="1"/>
    <col min="2" max="2" width="55.85546875" style="7" customWidth="1"/>
    <col min="3" max="3" width="4.7109375" style="15" customWidth="1"/>
    <col min="4" max="4" width="3.7109375" style="13" customWidth="1"/>
    <col min="5" max="5" width="3.140625" style="13" customWidth="1"/>
    <col min="6" max="6" width="8" style="13" customWidth="1"/>
    <col min="7" max="7" width="4.140625" style="16" customWidth="1"/>
    <col min="8" max="8" width="9" style="16" customWidth="1"/>
    <col min="9" max="9" width="9" style="3" customWidth="1"/>
    <col min="10" max="10" width="9" style="60" customWidth="1"/>
    <col min="11" max="11" width="7.85546875" style="62" customWidth="1"/>
    <col min="13" max="13" width="9.5703125" bestFit="1" customWidth="1"/>
  </cols>
  <sheetData>
    <row r="1" spans="1:13">
      <c r="D1" s="75" t="s">
        <v>100</v>
      </c>
      <c r="E1" s="75"/>
      <c r="F1" s="75"/>
      <c r="G1" s="75"/>
      <c r="H1" s="75"/>
      <c r="I1" s="75"/>
      <c r="J1" s="75"/>
      <c r="K1" s="75"/>
    </row>
    <row r="2" spans="1:13">
      <c r="D2" s="77" t="s">
        <v>101</v>
      </c>
      <c r="E2" s="77"/>
      <c r="F2" s="77"/>
      <c r="G2" s="77"/>
      <c r="H2" s="77"/>
      <c r="I2" s="77"/>
      <c r="J2" s="77"/>
      <c r="K2" s="77"/>
    </row>
    <row r="3" spans="1:13">
      <c r="D3" s="78" t="s">
        <v>6</v>
      </c>
      <c r="E3" s="78"/>
      <c r="F3" s="78"/>
      <c r="G3" s="78"/>
      <c r="H3" s="78"/>
      <c r="I3" s="78"/>
      <c r="J3" s="78"/>
      <c r="K3" s="78"/>
    </row>
    <row r="4" spans="1:13">
      <c r="D4" s="75" t="s">
        <v>102</v>
      </c>
      <c r="E4" s="75"/>
      <c r="F4" s="75"/>
      <c r="G4" s="75"/>
      <c r="H4" s="75"/>
      <c r="I4" s="75"/>
      <c r="J4" s="75"/>
      <c r="K4" s="75"/>
    </row>
    <row r="5" spans="1:13" s="1" customFormat="1" ht="7.5" customHeight="1">
      <c r="A5" s="7"/>
      <c r="B5" s="8"/>
      <c r="C5" s="15"/>
      <c r="D5" s="4"/>
      <c r="E5" s="4"/>
      <c r="F5" s="4"/>
      <c r="G5" s="5"/>
      <c r="H5" s="5"/>
      <c r="I5" s="5"/>
      <c r="J5" s="60"/>
      <c r="K5" s="61"/>
    </row>
    <row r="6" spans="1:13" s="2" customFormat="1" ht="25.5" customHeight="1">
      <c r="A6" s="76" t="s">
        <v>103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3" s="2" customFormat="1" ht="15" customHeight="1">
      <c r="A7" s="11"/>
      <c r="B7" s="9"/>
      <c r="C7" s="17"/>
      <c r="D7" s="14"/>
      <c r="E7" s="14"/>
      <c r="F7" s="14"/>
      <c r="G7" s="26"/>
      <c r="H7" s="26"/>
      <c r="I7" s="26"/>
      <c r="J7" s="60"/>
      <c r="K7" s="73" t="s">
        <v>5</v>
      </c>
    </row>
    <row r="8" spans="1:13" s="2" customFormat="1" ht="170.25" customHeight="1">
      <c r="A8" s="12" t="s">
        <v>4</v>
      </c>
      <c r="B8" s="10" t="s">
        <v>96</v>
      </c>
      <c r="C8" s="66" t="s">
        <v>97</v>
      </c>
      <c r="D8" s="10" t="s">
        <v>0</v>
      </c>
      <c r="E8" s="10" t="s">
        <v>1</v>
      </c>
      <c r="F8" s="67" t="s">
        <v>2</v>
      </c>
      <c r="G8" s="10" t="s">
        <v>3</v>
      </c>
      <c r="H8" s="64" t="s">
        <v>104</v>
      </c>
      <c r="I8" s="64" t="s">
        <v>105</v>
      </c>
      <c r="J8" s="65" t="s">
        <v>106</v>
      </c>
      <c r="K8" s="65" t="s">
        <v>107</v>
      </c>
    </row>
    <row r="9" spans="1:13" s="71" customFormat="1" ht="12.75" customHeight="1">
      <c r="A9" s="69">
        <v>1</v>
      </c>
      <c r="B9" s="68">
        <v>2</v>
      </c>
      <c r="C9" s="69">
        <v>3</v>
      </c>
      <c r="D9" s="68">
        <v>4</v>
      </c>
      <c r="E9" s="68">
        <v>5</v>
      </c>
      <c r="F9" s="68">
        <v>6</v>
      </c>
      <c r="G9" s="68">
        <v>7</v>
      </c>
      <c r="H9" s="64">
        <v>8</v>
      </c>
      <c r="I9" s="64">
        <v>9</v>
      </c>
      <c r="J9" s="70">
        <v>10</v>
      </c>
      <c r="K9" s="70">
        <v>11</v>
      </c>
    </row>
    <row r="10" spans="1:13">
      <c r="A10" s="8"/>
      <c r="B10" s="18" t="s">
        <v>7</v>
      </c>
      <c r="C10" s="28"/>
      <c r="D10" s="83"/>
      <c r="E10" s="83"/>
      <c r="F10" s="83"/>
      <c r="G10" s="84"/>
      <c r="H10" s="31">
        <f>H11</f>
        <v>37998.523249999998</v>
      </c>
      <c r="I10" s="31">
        <f>I11</f>
        <v>37998.523249999998</v>
      </c>
      <c r="J10" s="31">
        <f>J11</f>
        <v>37589.896779999995</v>
      </c>
      <c r="K10" s="72">
        <f>K11</f>
        <v>98.924625393172349</v>
      </c>
      <c r="M10" s="27"/>
    </row>
    <row r="11" spans="1:13">
      <c r="A11" s="19"/>
      <c r="B11" s="79" t="s">
        <v>98</v>
      </c>
      <c r="C11" s="85">
        <v>992</v>
      </c>
      <c r="D11" s="29"/>
      <c r="E11" s="29"/>
      <c r="F11" s="29"/>
      <c r="G11" s="30"/>
      <c r="H11" s="31">
        <f>H12+H72+H79+H104+H128+H149+H154+H180+H186</f>
        <v>37998.523249999998</v>
      </c>
      <c r="I11" s="31">
        <f>I12+I72+I79+I104+I128+I149+I154+I180+I186</f>
        <v>37998.523249999998</v>
      </c>
      <c r="J11" s="31">
        <f>J12+J72+J79+J104+J128+J149+J154+J180+J186</f>
        <v>37589.896779999995</v>
      </c>
      <c r="K11" s="31">
        <f>J11/I11*100</f>
        <v>98.924625393172349</v>
      </c>
      <c r="M11" s="27"/>
    </row>
    <row r="12" spans="1:13">
      <c r="A12" s="19" t="s">
        <v>8</v>
      </c>
      <c r="B12" s="32" t="s">
        <v>9</v>
      </c>
      <c r="C12" s="86">
        <v>992</v>
      </c>
      <c r="D12" s="34" t="s">
        <v>10</v>
      </c>
      <c r="E12" s="34"/>
      <c r="F12" s="34"/>
      <c r="G12" s="35"/>
      <c r="H12" s="36">
        <f>H13+H19+H30+H34+H39</f>
        <v>9089.7784900000006</v>
      </c>
      <c r="I12" s="36">
        <f>I13+I19+I30+I34+I39</f>
        <v>9089.7784900000006</v>
      </c>
      <c r="J12" s="36">
        <f>J13+J19+J30+J34+J39</f>
        <v>9039.776820000001</v>
      </c>
      <c r="K12" s="31">
        <f t="shared" ref="K12:K79" si="0">J12/I12*100</f>
        <v>99.449913217852242</v>
      </c>
    </row>
    <row r="13" spans="1:13" ht="25.5">
      <c r="A13" s="20"/>
      <c r="B13" s="37" t="s">
        <v>11</v>
      </c>
      <c r="C13" s="33">
        <v>992</v>
      </c>
      <c r="D13" s="38" t="s">
        <v>10</v>
      </c>
      <c r="E13" s="38" t="s">
        <v>12</v>
      </c>
      <c r="F13" s="38"/>
      <c r="G13" s="39"/>
      <c r="H13" s="40">
        <f>H14</f>
        <v>597.65171999999995</v>
      </c>
      <c r="I13" s="40">
        <f>I14</f>
        <v>597.65171999999995</v>
      </c>
      <c r="J13" s="40">
        <f>J14</f>
        <v>597.62171999999998</v>
      </c>
      <c r="K13" s="57">
        <f t="shared" si="0"/>
        <v>99.994980354109913</v>
      </c>
    </row>
    <row r="14" spans="1:13" ht="25.5">
      <c r="A14" s="20"/>
      <c r="B14" s="38" t="s">
        <v>57</v>
      </c>
      <c r="C14" s="33">
        <v>992</v>
      </c>
      <c r="D14" s="38" t="s">
        <v>10</v>
      </c>
      <c r="E14" s="38" t="s">
        <v>12</v>
      </c>
      <c r="F14" s="41" t="s">
        <v>187</v>
      </c>
      <c r="G14" s="39"/>
      <c r="H14" s="40">
        <f>H15</f>
        <v>597.65171999999995</v>
      </c>
      <c r="I14" s="40">
        <f>I15</f>
        <v>597.65171999999995</v>
      </c>
      <c r="J14" s="40">
        <f>J15</f>
        <v>597.62171999999998</v>
      </c>
      <c r="K14" s="57">
        <f t="shared" si="0"/>
        <v>99.994980354109913</v>
      </c>
    </row>
    <row r="15" spans="1:13" ht="25.5">
      <c r="A15" s="20"/>
      <c r="B15" s="38" t="s">
        <v>59</v>
      </c>
      <c r="C15" s="33">
        <v>992</v>
      </c>
      <c r="D15" s="42" t="s">
        <v>10</v>
      </c>
      <c r="E15" s="42" t="s">
        <v>12</v>
      </c>
      <c r="F15" s="43" t="s">
        <v>188</v>
      </c>
      <c r="G15" s="44"/>
      <c r="H15" s="40">
        <f>H17+H18</f>
        <v>597.65171999999995</v>
      </c>
      <c r="I15" s="40">
        <f>I17+I18</f>
        <v>597.65171999999995</v>
      </c>
      <c r="J15" s="40">
        <f>J17+J18</f>
        <v>597.62171999999998</v>
      </c>
      <c r="K15" s="57">
        <f t="shared" si="0"/>
        <v>99.994980354109913</v>
      </c>
    </row>
    <row r="16" spans="1:13" ht="25.5">
      <c r="A16" s="20"/>
      <c r="B16" s="21" t="s">
        <v>61</v>
      </c>
      <c r="C16" s="33">
        <v>992</v>
      </c>
      <c r="D16" s="42" t="s">
        <v>10</v>
      </c>
      <c r="E16" s="42" t="s">
        <v>12</v>
      </c>
      <c r="F16" s="45" t="s">
        <v>189</v>
      </c>
      <c r="G16" s="44"/>
      <c r="H16" s="40">
        <f>H17+H18</f>
        <v>597.65171999999995</v>
      </c>
      <c r="I16" s="40">
        <f>I17+I18</f>
        <v>597.65171999999995</v>
      </c>
      <c r="J16" s="40">
        <f>J17+J18</f>
        <v>597.62171999999998</v>
      </c>
      <c r="K16" s="57">
        <f t="shared" si="0"/>
        <v>99.994980354109913</v>
      </c>
    </row>
    <row r="17" spans="1:11" ht="27" customHeight="1">
      <c r="A17" s="20"/>
      <c r="B17" s="37" t="s">
        <v>108</v>
      </c>
      <c r="C17" s="33">
        <v>992</v>
      </c>
      <c r="D17" s="42" t="s">
        <v>10</v>
      </c>
      <c r="E17" s="42" t="s">
        <v>12</v>
      </c>
      <c r="F17" s="45" t="s">
        <v>189</v>
      </c>
      <c r="G17" s="44" t="s">
        <v>190</v>
      </c>
      <c r="H17" s="40">
        <v>596</v>
      </c>
      <c r="I17" s="40">
        <v>596</v>
      </c>
      <c r="J17" s="40">
        <v>595.97</v>
      </c>
      <c r="K17" s="57">
        <f t="shared" si="0"/>
        <v>99.994966442953029</v>
      </c>
    </row>
    <row r="18" spans="1:11" ht="25.5">
      <c r="A18" s="20"/>
      <c r="B18" s="37" t="s">
        <v>109</v>
      </c>
      <c r="C18" s="33">
        <v>992</v>
      </c>
      <c r="D18" s="42" t="s">
        <v>10</v>
      </c>
      <c r="E18" s="42" t="s">
        <v>12</v>
      </c>
      <c r="F18" s="45" t="s">
        <v>189</v>
      </c>
      <c r="G18" s="44" t="s">
        <v>191</v>
      </c>
      <c r="H18" s="40">
        <v>1.6517200000000001</v>
      </c>
      <c r="I18" s="40">
        <v>1.6517200000000001</v>
      </c>
      <c r="J18" s="40">
        <v>1.6517200000000001</v>
      </c>
      <c r="K18" s="57">
        <f t="shared" si="0"/>
        <v>100</v>
      </c>
    </row>
    <row r="19" spans="1:11" ht="38.25">
      <c r="A19" s="20"/>
      <c r="B19" s="37" t="s">
        <v>110</v>
      </c>
      <c r="C19" s="33">
        <v>992</v>
      </c>
      <c r="D19" s="38" t="s">
        <v>10</v>
      </c>
      <c r="E19" s="38" t="s">
        <v>13</v>
      </c>
      <c r="F19" s="38"/>
      <c r="G19" s="39"/>
      <c r="H19" s="40">
        <f>H20+H26</f>
        <v>3805.4126999999999</v>
      </c>
      <c r="I19" s="40">
        <f>I20+I26</f>
        <v>3805.4126999999999</v>
      </c>
      <c r="J19" s="40">
        <f>J20+J26</f>
        <v>3805.4127000000008</v>
      </c>
      <c r="K19" s="57">
        <f t="shared" si="0"/>
        <v>100.00000000000003</v>
      </c>
    </row>
    <row r="20" spans="1:11" ht="25.5">
      <c r="A20" s="20"/>
      <c r="B20" s="37" t="s">
        <v>111</v>
      </c>
      <c r="C20" s="33">
        <v>992</v>
      </c>
      <c r="D20" s="38" t="s">
        <v>10</v>
      </c>
      <c r="E20" s="38" t="s">
        <v>13</v>
      </c>
      <c r="F20" s="38" t="s">
        <v>58</v>
      </c>
      <c r="G20" s="39"/>
      <c r="H20" s="40">
        <f>H21</f>
        <v>3801.6126999999997</v>
      </c>
      <c r="I20" s="40">
        <f>I21</f>
        <v>3801.6126999999997</v>
      </c>
      <c r="J20" s="40">
        <f>J21</f>
        <v>3801.6127000000006</v>
      </c>
      <c r="K20" s="57">
        <f t="shared" si="0"/>
        <v>100.00000000000003</v>
      </c>
    </row>
    <row r="21" spans="1:11" ht="25.5">
      <c r="A21" s="20"/>
      <c r="B21" s="37" t="s">
        <v>112</v>
      </c>
      <c r="C21" s="33">
        <v>992</v>
      </c>
      <c r="D21" s="38" t="s">
        <v>10</v>
      </c>
      <c r="E21" s="38" t="s">
        <v>13</v>
      </c>
      <c r="F21" s="38" t="s">
        <v>60</v>
      </c>
      <c r="G21" s="39"/>
      <c r="H21" s="40">
        <f>H22</f>
        <v>3801.6126999999997</v>
      </c>
      <c r="I21" s="40">
        <f>I22</f>
        <v>3801.6126999999997</v>
      </c>
      <c r="J21" s="40">
        <f>J22</f>
        <v>3801.6127000000006</v>
      </c>
      <c r="K21" s="57">
        <f t="shared" si="0"/>
        <v>100.00000000000003</v>
      </c>
    </row>
    <row r="22" spans="1:11" ht="25.5">
      <c r="A22" s="20"/>
      <c r="B22" s="38" t="s">
        <v>61</v>
      </c>
      <c r="C22" s="33">
        <v>992</v>
      </c>
      <c r="D22" s="38" t="s">
        <v>10</v>
      </c>
      <c r="E22" s="38" t="s">
        <v>13</v>
      </c>
      <c r="F22" s="38" t="s">
        <v>62</v>
      </c>
      <c r="G22" s="39"/>
      <c r="H22" s="40">
        <f>H23+H24+H25</f>
        <v>3801.6126999999997</v>
      </c>
      <c r="I22" s="40">
        <f>I23+I24+I25</f>
        <v>3801.6126999999997</v>
      </c>
      <c r="J22" s="40">
        <f>J23+J24+J25</f>
        <v>3801.6127000000006</v>
      </c>
      <c r="K22" s="57">
        <f t="shared" si="0"/>
        <v>100.00000000000003</v>
      </c>
    </row>
    <row r="23" spans="1:11" ht="25.5">
      <c r="A23" s="20"/>
      <c r="B23" s="37" t="s">
        <v>108</v>
      </c>
      <c r="C23" s="33">
        <v>992</v>
      </c>
      <c r="D23" s="38" t="s">
        <v>10</v>
      </c>
      <c r="E23" s="38" t="s">
        <v>13</v>
      </c>
      <c r="F23" s="38" t="s">
        <v>62</v>
      </c>
      <c r="G23" s="44" t="s">
        <v>190</v>
      </c>
      <c r="H23" s="40">
        <f>3530.54-272.9-4.3</f>
        <v>3253.3399999999997</v>
      </c>
      <c r="I23" s="40">
        <f>3530.54-272.9-4.3</f>
        <v>3253.3399999999997</v>
      </c>
      <c r="J23" s="40">
        <v>3253.34</v>
      </c>
      <c r="K23" s="57">
        <f t="shared" si="0"/>
        <v>100.00000000000003</v>
      </c>
    </row>
    <row r="24" spans="1:11" ht="25.5">
      <c r="A24" s="20"/>
      <c r="B24" s="22" t="s">
        <v>109</v>
      </c>
      <c r="C24" s="33">
        <v>992</v>
      </c>
      <c r="D24" s="38" t="s">
        <v>10</v>
      </c>
      <c r="E24" s="38" t="s">
        <v>13</v>
      </c>
      <c r="F24" s="38" t="s">
        <v>62</v>
      </c>
      <c r="G24" s="44" t="s">
        <v>191</v>
      </c>
      <c r="H24" s="40">
        <v>487.76</v>
      </c>
      <c r="I24" s="40">
        <v>487.76</v>
      </c>
      <c r="J24" s="40">
        <v>487.76</v>
      </c>
      <c r="K24" s="57">
        <f t="shared" si="0"/>
        <v>100</v>
      </c>
    </row>
    <row r="25" spans="1:11">
      <c r="A25" s="20"/>
      <c r="B25" s="22" t="s">
        <v>113</v>
      </c>
      <c r="C25" s="33">
        <v>992</v>
      </c>
      <c r="D25" s="38" t="s">
        <v>10</v>
      </c>
      <c r="E25" s="38" t="s">
        <v>13</v>
      </c>
      <c r="F25" s="38" t="s">
        <v>62</v>
      </c>
      <c r="G25" s="39" t="s">
        <v>192</v>
      </c>
      <c r="H25" s="40">
        <v>60.512700000000002</v>
      </c>
      <c r="I25" s="40">
        <v>60.512700000000002</v>
      </c>
      <c r="J25" s="40">
        <v>60.512700000000002</v>
      </c>
      <c r="K25" s="57">
        <f t="shared" si="0"/>
        <v>100</v>
      </c>
    </row>
    <row r="26" spans="1:11" ht="25.5">
      <c r="A26" s="20"/>
      <c r="B26" s="46" t="s">
        <v>64</v>
      </c>
      <c r="C26" s="33">
        <v>992</v>
      </c>
      <c r="D26" s="38" t="s">
        <v>10</v>
      </c>
      <c r="E26" s="38" t="s">
        <v>13</v>
      </c>
      <c r="F26" s="38" t="s">
        <v>87</v>
      </c>
      <c r="G26" s="39"/>
      <c r="H26" s="40">
        <f>H27</f>
        <v>3.8</v>
      </c>
      <c r="I26" s="40">
        <f>I27</f>
        <v>3.8</v>
      </c>
      <c r="J26" s="40">
        <f>J27</f>
        <v>3.8</v>
      </c>
      <c r="K26" s="57">
        <f t="shared" si="0"/>
        <v>100</v>
      </c>
    </row>
    <row r="27" spans="1:11">
      <c r="A27" s="20"/>
      <c r="B27" s="46" t="s">
        <v>66</v>
      </c>
      <c r="C27" s="33">
        <v>992</v>
      </c>
      <c r="D27" s="38" t="s">
        <v>10</v>
      </c>
      <c r="E27" s="38" t="s">
        <v>13</v>
      </c>
      <c r="F27" s="38" t="s">
        <v>193</v>
      </c>
      <c r="G27" s="39"/>
      <c r="H27" s="40">
        <f>H28</f>
        <v>3.8</v>
      </c>
      <c r="I27" s="40">
        <f>I28</f>
        <v>3.8</v>
      </c>
      <c r="J27" s="40">
        <f>J28</f>
        <v>3.8</v>
      </c>
      <c r="K27" s="57">
        <f t="shared" si="0"/>
        <v>100</v>
      </c>
    </row>
    <row r="28" spans="1:11" ht="25.5">
      <c r="A28" s="20"/>
      <c r="B28" s="46" t="s">
        <v>67</v>
      </c>
      <c r="C28" s="33">
        <v>992</v>
      </c>
      <c r="D28" s="38" t="s">
        <v>10</v>
      </c>
      <c r="E28" s="38" t="s">
        <v>13</v>
      </c>
      <c r="F28" s="38" t="s">
        <v>194</v>
      </c>
      <c r="G28" s="39"/>
      <c r="H28" s="40">
        <f>H29</f>
        <v>3.8</v>
      </c>
      <c r="I28" s="40">
        <f>I29</f>
        <v>3.8</v>
      </c>
      <c r="J28" s="40">
        <f>J29</f>
        <v>3.8</v>
      </c>
      <c r="K28" s="57">
        <f t="shared" si="0"/>
        <v>100</v>
      </c>
    </row>
    <row r="29" spans="1:11" ht="25.5">
      <c r="A29" s="20"/>
      <c r="B29" s="22" t="s">
        <v>109</v>
      </c>
      <c r="C29" s="33">
        <v>992</v>
      </c>
      <c r="D29" s="38" t="s">
        <v>10</v>
      </c>
      <c r="E29" s="38" t="s">
        <v>13</v>
      </c>
      <c r="F29" s="38" t="s">
        <v>194</v>
      </c>
      <c r="G29" s="39" t="s">
        <v>191</v>
      </c>
      <c r="H29" s="40">
        <f>3.9-0.1</f>
        <v>3.8</v>
      </c>
      <c r="I29" s="40">
        <f>3.9-0.1</f>
        <v>3.8</v>
      </c>
      <c r="J29" s="40">
        <f>3.9-0.1</f>
        <v>3.8</v>
      </c>
      <c r="K29" s="57">
        <f t="shared" si="0"/>
        <v>100</v>
      </c>
    </row>
    <row r="30" spans="1:11" ht="25.5">
      <c r="A30" s="20"/>
      <c r="B30" s="22" t="s">
        <v>14</v>
      </c>
      <c r="C30" s="33">
        <v>992</v>
      </c>
      <c r="D30" s="38" t="s">
        <v>10</v>
      </c>
      <c r="E30" s="38" t="s">
        <v>15</v>
      </c>
      <c r="F30" s="38"/>
      <c r="G30" s="39"/>
      <c r="H30" s="40">
        <f>H31</f>
        <v>174.96899999999999</v>
      </c>
      <c r="I30" s="40">
        <f>I31</f>
        <v>174.96899999999999</v>
      </c>
      <c r="J30" s="40">
        <f>J31</f>
        <v>174.96899999999999</v>
      </c>
      <c r="K30" s="57">
        <f t="shared" si="0"/>
        <v>100</v>
      </c>
    </row>
    <row r="31" spans="1:11" ht="25.5">
      <c r="A31" s="20"/>
      <c r="B31" s="48" t="s">
        <v>68</v>
      </c>
      <c r="C31" s="33">
        <v>992</v>
      </c>
      <c r="D31" s="42" t="s">
        <v>10</v>
      </c>
      <c r="E31" s="42" t="s">
        <v>15</v>
      </c>
      <c r="F31" s="42" t="s">
        <v>93</v>
      </c>
      <c r="G31" s="39"/>
      <c r="H31" s="40">
        <f>H32</f>
        <v>174.96899999999999</v>
      </c>
      <c r="I31" s="40">
        <f>I32</f>
        <v>174.96899999999999</v>
      </c>
      <c r="J31" s="40">
        <f>J32</f>
        <v>174.96899999999999</v>
      </c>
      <c r="K31" s="57">
        <f t="shared" si="0"/>
        <v>100</v>
      </c>
    </row>
    <row r="32" spans="1:11" ht="25.5">
      <c r="A32" s="20"/>
      <c r="B32" s="46" t="s">
        <v>61</v>
      </c>
      <c r="C32" s="33">
        <v>992</v>
      </c>
      <c r="D32" s="42" t="s">
        <v>10</v>
      </c>
      <c r="E32" s="42" t="s">
        <v>15</v>
      </c>
      <c r="F32" s="42" t="s">
        <v>195</v>
      </c>
      <c r="G32" s="39"/>
      <c r="H32" s="40">
        <f>H33</f>
        <v>174.96899999999999</v>
      </c>
      <c r="I32" s="40">
        <f>I33</f>
        <v>174.96899999999999</v>
      </c>
      <c r="J32" s="40">
        <f>J33</f>
        <v>174.96899999999999</v>
      </c>
      <c r="K32" s="40">
        <f>K33</f>
        <v>100</v>
      </c>
    </row>
    <row r="33" spans="1:11">
      <c r="A33" s="20"/>
      <c r="B33" s="37" t="s">
        <v>16</v>
      </c>
      <c r="C33" s="33">
        <v>992</v>
      </c>
      <c r="D33" s="42" t="s">
        <v>10</v>
      </c>
      <c r="E33" s="42" t="s">
        <v>15</v>
      </c>
      <c r="F33" s="42" t="s">
        <v>195</v>
      </c>
      <c r="G33" s="39" t="s">
        <v>17</v>
      </c>
      <c r="H33" s="40">
        <v>174.96899999999999</v>
      </c>
      <c r="I33" s="40">
        <v>174.96899999999999</v>
      </c>
      <c r="J33" s="40">
        <v>174.96899999999999</v>
      </c>
      <c r="K33" s="57">
        <f t="shared" si="0"/>
        <v>100</v>
      </c>
    </row>
    <row r="34" spans="1:11">
      <c r="A34" s="80"/>
      <c r="B34" s="22" t="s">
        <v>18</v>
      </c>
      <c r="C34" s="33">
        <v>992</v>
      </c>
      <c r="D34" s="47" t="s">
        <v>10</v>
      </c>
      <c r="E34" s="47" t="s">
        <v>19</v>
      </c>
      <c r="F34" s="49"/>
      <c r="G34" s="51"/>
      <c r="H34" s="50">
        <f>H36</f>
        <v>50</v>
      </c>
      <c r="I34" s="50">
        <f>I36</f>
        <v>50</v>
      </c>
      <c r="J34" s="50">
        <f>J36</f>
        <v>0</v>
      </c>
      <c r="K34" s="57">
        <f t="shared" si="0"/>
        <v>0</v>
      </c>
    </row>
    <row r="35" spans="1:11" ht="25.5">
      <c r="A35" s="20"/>
      <c r="B35" s="46" t="s">
        <v>64</v>
      </c>
      <c r="C35" s="33">
        <v>992</v>
      </c>
      <c r="D35" s="38" t="s">
        <v>10</v>
      </c>
      <c r="E35" s="38" t="s">
        <v>19</v>
      </c>
      <c r="F35" s="38" t="s">
        <v>87</v>
      </c>
      <c r="G35" s="39"/>
      <c r="H35" s="40">
        <f>H36</f>
        <v>50</v>
      </c>
      <c r="I35" s="40">
        <f>I36</f>
        <v>50</v>
      </c>
      <c r="J35" s="40">
        <f>J36</f>
        <v>0</v>
      </c>
      <c r="K35" s="57">
        <f t="shared" si="0"/>
        <v>0</v>
      </c>
    </row>
    <row r="36" spans="1:11" ht="15.75" customHeight="1">
      <c r="A36" s="80"/>
      <c r="B36" s="46" t="s">
        <v>69</v>
      </c>
      <c r="C36" s="33">
        <v>992</v>
      </c>
      <c r="D36" s="47" t="s">
        <v>10</v>
      </c>
      <c r="E36" s="47" t="s">
        <v>19</v>
      </c>
      <c r="F36" s="49" t="s">
        <v>196</v>
      </c>
      <c r="G36" s="51"/>
      <c r="H36" s="50">
        <f>H37</f>
        <v>50</v>
      </c>
      <c r="I36" s="50">
        <f>I37</f>
        <v>50</v>
      </c>
      <c r="J36" s="50">
        <f>J37</f>
        <v>0</v>
      </c>
      <c r="K36" s="57">
        <f t="shared" si="0"/>
        <v>0</v>
      </c>
    </row>
    <row r="37" spans="1:11" ht="27.75" customHeight="1">
      <c r="A37" s="80"/>
      <c r="B37" s="38" t="s">
        <v>70</v>
      </c>
      <c r="C37" s="33">
        <v>992</v>
      </c>
      <c r="D37" s="47" t="s">
        <v>10</v>
      </c>
      <c r="E37" s="47" t="s">
        <v>19</v>
      </c>
      <c r="F37" s="49" t="s">
        <v>197</v>
      </c>
      <c r="G37" s="51"/>
      <c r="H37" s="50">
        <f>H38</f>
        <v>50</v>
      </c>
      <c r="I37" s="50">
        <f>I38</f>
        <v>50</v>
      </c>
      <c r="J37" s="50">
        <f>J38</f>
        <v>0</v>
      </c>
      <c r="K37" s="40">
        <f>K38</f>
        <v>0</v>
      </c>
    </row>
    <row r="38" spans="1:11">
      <c r="A38" s="80"/>
      <c r="B38" s="37" t="s">
        <v>20</v>
      </c>
      <c r="C38" s="33">
        <v>992</v>
      </c>
      <c r="D38" s="47" t="s">
        <v>10</v>
      </c>
      <c r="E38" s="47" t="s">
        <v>19</v>
      </c>
      <c r="F38" s="49" t="s">
        <v>197</v>
      </c>
      <c r="G38" s="51" t="s">
        <v>21</v>
      </c>
      <c r="H38" s="50">
        <v>50</v>
      </c>
      <c r="I38" s="50">
        <v>50</v>
      </c>
      <c r="J38" s="50">
        <v>0</v>
      </c>
      <c r="K38" s="57">
        <f t="shared" si="0"/>
        <v>0</v>
      </c>
    </row>
    <row r="39" spans="1:11">
      <c r="A39" s="20"/>
      <c r="B39" s="22" t="s">
        <v>22</v>
      </c>
      <c r="C39" s="33">
        <v>992</v>
      </c>
      <c r="D39" s="47" t="s">
        <v>10</v>
      </c>
      <c r="E39" s="47" t="s">
        <v>23</v>
      </c>
      <c r="F39" s="47"/>
      <c r="G39" s="51"/>
      <c r="H39" s="50">
        <f>H40+H57+H60+H63+H66+H69</f>
        <v>4461.7450700000009</v>
      </c>
      <c r="I39" s="50">
        <f>I40+I57+I60+I63+I66+I69</f>
        <v>4461.7450700000009</v>
      </c>
      <c r="J39" s="50">
        <f>J40+J57+J60+J63+J66+J69</f>
        <v>4461.7734</v>
      </c>
      <c r="K39" s="57">
        <f t="shared" si="0"/>
        <v>100.00063495335468</v>
      </c>
    </row>
    <row r="40" spans="1:11" ht="25.5">
      <c r="A40" s="20"/>
      <c r="B40" s="37" t="s">
        <v>111</v>
      </c>
      <c r="C40" s="33">
        <v>992</v>
      </c>
      <c r="D40" s="38" t="s">
        <v>10</v>
      </c>
      <c r="E40" s="38" t="s">
        <v>23</v>
      </c>
      <c r="F40" s="38" t="s">
        <v>58</v>
      </c>
      <c r="G40" s="39"/>
      <c r="H40" s="40">
        <f>H41+H44+H47+H52</f>
        <v>3775.3950700000005</v>
      </c>
      <c r="I40" s="40">
        <f>I41+I44+I47+I52</f>
        <v>3775.3950700000005</v>
      </c>
      <c r="J40" s="40">
        <f>J41+J44+J47+J52</f>
        <v>3775.4250700000002</v>
      </c>
      <c r="K40" s="57">
        <f t="shared" si="0"/>
        <v>100.00079461882648</v>
      </c>
    </row>
    <row r="41" spans="1:11">
      <c r="A41" s="20"/>
      <c r="B41" s="46" t="s">
        <v>114</v>
      </c>
      <c r="C41" s="33">
        <v>992</v>
      </c>
      <c r="D41" s="38" t="s">
        <v>10</v>
      </c>
      <c r="E41" s="38" t="s">
        <v>23</v>
      </c>
      <c r="F41" s="42" t="s">
        <v>198</v>
      </c>
      <c r="G41" s="39"/>
      <c r="H41" s="40">
        <f>H42</f>
        <v>110</v>
      </c>
      <c r="I41" s="40">
        <f>I42</f>
        <v>110</v>
      </c>
      <c r="J41" s="40">
        <f>J42</f>
        <v>110</v>
      </c>
      <c r="K41" s="57">
        <f t="shared" si="0"/>
        <v>100</v>
      </c>
    </row>
    <row r="42" spans="1:11" ht="51">
      <c r="A42" s="20"/>
      <c r="B42" s="6" t="s">
        <v>71</v>
      </c>
      <c r="C42" s="33">
        <v>992</v>
      </c>
      <c r="D42" s="47" t="s">
        <v>10</v>
      </c>
      <c r="E42" s="47" t="s">
        <v>23</v>
      </c>
      <c r="F42" s="87" t="s">
        <v>199</v>
      </c>
      <c r="G42" s="39"/>
      <c r="H42" s="40">
        <f>H43</f>
        <v>110</v>
      </c>
      <c r="I42" s="40">
        <f>I43</f>
        <v>110</v>
      </c>
      <c r="J42" s="40">
        <f>J43</f>
        <v>110</v>
      </c>
      <c r="K42" s="40">
        <f>K43</f>
        <v>100</v>
      </c>
    </row>
    <row r="43" spans="1:11" ht="15.75" customHeight="1">
      <c r="A43" s="20"/>
      <c r="B43" s="37" t="s">
        <v>109</v>
      </c>
      <c r="C43" s="33">
        <v>992</v>
      </c>
      <c r="D43" s="38" t="s">
        <v>10</v>
      </c>
      <c r="E43" s="38" t="s">
        <v>23</v>
      </c>
      <c r="F43" s="87" t="s">
        <v>199</v>
      </c>
      <c r="G43" s="39" t="s">
        <v>191</v>
      </c>
      <c r="H43" s="40">
        <f>100+22-12</f>
        <v>110</v>
      </c>
      <c r="I43" s="40">
        <f>100+22-12</f>
        <v>110</v>
      </c>
      <c r="J43" s="40">
        <f>100+22-12</f>
        <v>110</v>
      </c>
      <c r="K43" s="57">
        <f t="shared" si="0"/>
        <v>100</v>
      </c>
    </row>
    <row r="44" spans="1:11" ht="25.5">
      <c r="A44" s="20"/>
      <c r="B44" s="37" t="s">
        <v>115</v>
      </c>
      <c r="C44" s="33">
        <v>992</v>
      </c>
      <c r="D44" s="38" t="s">
        <v>10</v>
      </c>
      <c r="E44" s="38" t="s">
        <v>23</v>
      </c>
      <c r="F44" s="42" t="s">
        <v>200</v>
      </c>
      <c r="G44" s="39"/>
      <c r="H44" s="40">
        <f>H45</f>
        <v>134.4</v>
      </c>
      <c r="I44" s="40">
        <f>I45</f>
        <v>134.4</v>
      </c>
      <c r="J44" s="40">
        <f>J45</f>
        <v>134.4</v>
      </c>
      <c r="K44" s="57">
        <f t="shared" si="0"/>
        <v>100</v>
      </c>
    </row>
    <row r="45" spans="1:11" ht="25.5">
      <c r="A45" s="20"/>
      <c r="B45" s="46" t="s">
        <v>61</v>
      </c>
      <c r="C45" s="33">
        <v>992</v>
      </c>
      <c r="D45" s="38" t="s">
        <v>10</v>
      </c>
      <c r="E45" s="38" t="s">
        <v>23</v>
      </c>
      <c r="F45" s="42" t="s">
        <v>201</v>
      </c>
      <c r="G45" s="39"/>
      <c r="H45" s="40">
        <f>H46</f>
        <v>134.4</v>
      </c>
      <c r="I45" s="40">
        <f>I46</f>
        <v>134.4</v>
      </c>
      <c r="J45" s="40">
        <f>J46</f>
        <v>134.4</v>
      </c>
      <c r="K45" s="57">
        <f t="shared" si="0"/>
        <v>100</v>
      </c>
    </row>
    <row r="46" spans="1:11">
      <c r="A46" s="20"/>
      <c r="B46" s="37" t="s">
        <v>77</v>
      </c>
      <c r="C46" s="33">
        <v>992</v>
      </c>
      <c r="D46" s="38" t="s">
        <v>10</v>
      </c>
      <c r="E46" s="38" t="s">
        <v>23</v>
      </c>
      <c r="F46" s="42" t="s">
        <v>201</v>
      </c>
      <c r="G46" s="51" t="s">
        <v>78</v>
      </c>
      <c r="H46" s="50">
        <f>115.2+19.2</f>
        <v>134.4</v>
      </c>
      <c r="I46" s="50">
        <f>115.2+19.2</f>
        <v>134.4</v>
      </c>
      <c r="J46" s="50">
        <f>115.2+19.2</f>
        <v>134.4</v>
      </c>
      <c r="K46" s="57">
        <f t="shared" si="0"/>
        <v>100</v>
      </c>
    </row>
    <row r="47" spans="1:11">
      <c r="A47" s="20"/>
      <c r="B47" s="37" t="s">
        <v>116</v>
      </c>
      <c r="C47" s="33">
        <v>992</v>
      </c>
      <c r="D47" s="38" t="s">
        <v>10</v>
      </c>
      <c r="E47" s="38" t="s">
        <v>23</v>
      </c>
      <c r="F47" s="42" t="s">
        <v>202</v>
      </c>
      <c r="G47" s="39"/>
      <c r="H47" s="40">
        <f>H48</f>
        <v>1513.2950699999999</v>
      </c>
      <c r="I47" s="40">
        <f>I48</f>
        <v>1513.2950699999999</v>
      </c>
      <c r="J47" s="40">
        <f>J48</f>
        <v>1513.2950699999999</v>
      </c>
      <c r="K47" s="57">
        <f>J47/I47*100</f>
        <v>100</v>
      </c>
    </row>
    <row r="48" spans="1:11" ht="25.5">
      <c r="A48" s="20"/>
      <c r="B48" s="46" t="s">
        <v>74</v>
      </c>
      <c r="C48" s="33">
        <v>992</v>
      </c>
      <c r="D48" s="38" t="s">
        <v>10</v>
      </c>
      <c r="E48" s="38" t="s">
        <v>23</v>
      </c>
      <c r="F48" s="42" t="s">
        <v>203</v>
      </c>
      <c r="G48" s="39"/>
      <c r="H48" s="40">
        <f>H49+H50+H51</f>
        <v>1513.2950699999999</v>
      </c>
      <c r="I48" s="40">
        <f>I49+I50+I51</f>
        <v>1513.2950699999999</v>
      </c>
      <c r="J48" s="40">
        <f>J49+J50+J51</f>
        <v>1513.2950699999999</v>
      </c>
      <c r="K48" s="57">
        <f t="shared" si="0"/>
        <v>100</v>
      </c>
    </row>
    <row r="49" spans="1:13">
      <c r="A49" s="20"/>
      <c r="B49" s="37" t="s">
        <v>117</v>
      </c>
      <c r="C49" s="33">
        <v>992</v>
      </c>
      <c r="D49" s="42" t="s">
        <v>10</v>
      </c>
      <c r="E49" s="47" t="s">
        <v>23</v>
      </c>
      <c r="F49" s="42" t="s">
        <v>203</v>
      </c>
      <c r="G49" s="39" t="s">
        <v>204</v>
      </c>
      <c r="H49" s="40">
        <f>1028.97+272.9</f>
        <v>1301.8699999999999</v>
      </c>
      <c r="I49" s="40">
        <f>1028.97+272.9</f>
        <v>1301.8699999999999</v>
      </c>
      <c r="J49" s="40">
        <f>1028.97+272.9</f>
        <v>1301.8699999999999</v>
      </c>
      <c r="K49" s="57">
        <f t="shared" si="0"/>
        <v>100</v>
      </c>
    </row>
    <row r="50" spans="1:13" ht="25.5">
      <c r="A50" s="20"/>
      <c r="B50" s="37" t="s">
        <v>109</v>
      </c>
      <c r="C50" s="33">
        <v>992</v>
      </c>
      <c r="D50" s="42" t="s">
        <v>10</v>
      </c>
      <c r="E50" s="47" t="s">
        <v>23</v>
      </c>
      <c r="F50" s="42" t="s">
        <v>203</v>
      </c>
      <c r="G50" s="39" t="s">
        <v>191</v>
      </c>
      <c r="H50" s="40">
        <v>210.5</v>
      </c>
      <c r="I50" s="40">
        <v>210.5</v>
      </c>
      <c r="J50" s="40">
        <v>210.5</v>
      </c>
      <c r="K50" s="57">
        <f t="shared" si="0"/>
        <v>100</v>
      </c>
    </row>
    <row r="51" spans="1:13">
      <c r="A51" s="20"/>
      <c r="B51" s="37" t="s">
        <v>113</v>
      </c>
      <c r="C51" s="33">
        <v>992</v>
      </c>
      <c r="D51" s="42" t="s">
        <v>10</v>
      </c>
      <c r="E51" s="47" t="s">
        <v>23</v>
      </c>
      <c r="F51" s="42" t="s">
        <v>203</v>
      </c>
      <c r="G51" s="39" t="s">
        <v>192</v>
      </c>
      <c r="H51" s="40">
        <v>0.92506999999999995</v>
      </c>
      <c r="I51" s="40">
        <v>0.92506999999999995</v>
      </c>
      <c r="J51" s="40">
        <v>0.92506999999999995</v>
      </c>
      <c r="K51" s="57">
        <f t="shared" si="0"/>
        <v>100</v>
      </c>
    </row>
    <row r="52" spans="1:13" ht="25.5">
      <c r="A52" s="20"/>
      <c r="B52" s="37" t="s">
        <v>118</v>
      </c>
      <c r="C52" s="33">
        <v>992</v>
      </c>
      <c r="D52" s="42" t="s">
        <v>10</v>
      </c>
      <c r="E52" s="47" t="s">
        <v>23</v>
      </c>
      <c r="F52" s="42" t="s">
        <v>205</v>
      </c>
      <c r="G52" s="39"/>
      <c r="H52" s="40">
        <f>H53</f>
        <v>2017.7000000000003</v>
      </c>
      <c r="I52" s="40">
        <f>I53</f>
        <v>2017.7000000000003</v>
      </c>
      <c r="J52" s="40">
        <f>J53</f>
        <v>2017.73</v>
      </c>
      <c r="K52" s="57">
        <f t="shared" si="0"/>
        <v>100.00148684145313</v>
      </c>
      <c r="M52" s="63"/>
    </row>
    <row r="53" spans="1:13" ht="25.5">
      <c r="A53" s="20"/>
      <c r="B53" s="46" t="s">
        <v>74</v>
      </c>
      <c r="C53" s="33">
        <v>992</v>
      </c>
      <c r="D53" s="42" t="s">
        <v>10</v>
      </c>
      <c r="E53" s="47" t="s">
        <v>23</v>
      </c>
      <c r="F53" s="42" t="s">
        <v>206</v>
      </c>
      <c r="G53" s="39"/>
      <c r="H53" s="40">
        <f>H54+H55+H56</f>
        <v>2017.7000000000003</v>
      </c>
      <c r="I53" s="40">
        <f>I54+I55+I56</f>
        <v>2017.7000000000003</v>
      </c>
      <c r="J53" s="40">
        <f>J54+J55+J56</f>
        <v>2017.73</v>
      </c>
      <c r="K53" s="57">
        <f t="shared" si="0"/>
        <v>100.00148684145313</v>
      </c>
    </row>
    <row r="54" spans="1:13">
      <c r="A54" s="20"/>
      <c r="B54" s="37" t="s">
        <v>119</v>
      </c>
      <c r="C54" s="33">
        <v>992</v>
      </c>
      <c r="D54" s="42" t="s">
        <v>10</v>
      </c>
      <c r="E54" s="47" t="s">
        <v>23</v>
      </c>
      <c r="F54" s="42" t="s">
        <v>206</v>
      </c>
      <c r="G54" s="39" t="s">
        <v>204</v>
      </c>
      <c r="H54" s="40">
        <v>1603.2</v>
      </c>
      <c r="I54" s="40">
        <v>1603.2</v>
      </c>
      <c r="J54" s="40">
        <v>1603.23</v>
      </c>
      <c r="K54" s="57">
        <f t="shared" si="0"/>
        <v>100.00187125748504</v>
      </c>
    </row>
    <row r="55" spans="1:13" ht="25.5">
      <c r="A55" s="20"/>
      <c r="B55" s="37" t="s">
        <v>109</v>
      </c>
      <c r="C55" s="33">
        <v>992</v>
      </c>
      <c r="D55" s="42" t="s">
        <v>10</v>
      </c>
      <c r="E55" s="47" t="s">
        <v>23</v>
      </c>
      <c r="F55" s="42" t="s">
        <v>206</v>
      </c>
      <c r="G55" s="39" t="s">
        <v>191</v>
      </c>
      <c r="H55" s="40">
        <v>403.1</v>
      </c>
      <c r="I55" s="40">
        <v>403.1</v>
      </c>
      <c r="J55" s="40">
        <v>403.1</v>
      </c>
      <c r="K55" s="57">
        <f t="shared" si="0"/>
        <v>100</v>
      </c>
    </row>
    <row r="56" spans="1:13">
      <c r="A56" s="20"/>
      <c r="B56" s="37" t="s">
        <v>113</v>
      </c>
      <c r="C56" s="33">
        <v>992</v>
      </c>
      <c r="D56" s="42" t="s">
        <v>10</v>
      </c>
      <c r="E56" s="47" t="s">
        <v>23</v>
      </c>
      <c r="F56" s="42" t="s">
        <v>206</v>
      </c>
      <c r="G56" s="39" t="s">
        <v>192</v>
      </c>
      <c r="H56" s="40">
        <v>11.4</v>
      </c>
      <c r="I56" s="40">
        <v>11.4</v>
      </c>
      <c r="J56" s="40">
        <v>11.4</v>
      </c>
      <c r="K56" s="57">
        <f t="shared" si="0"/>
        <v>100</v>
      </c>
    </row>
    <row r="57" spans="1:13" ht="27.75" customHeight="1">
      <c r="A57" s="81"/>
      <c r="B57" s="6" t="s">
        <v>120</v>
      </c>
      <c r="C57" s="33">
        <v>992</v>
      </c>
      <c r="D57" s="38" t="s">
        <v>10</v>
      </c>
      <c r="E57" s="38" t="s">
        <v>23</v>
      </c>
      <c r="F57" s="88" t="s">
        <v>65</v>
      </c>
      <c r="G57" s="8"/>
      <c r="H57" s="57">
        <f>H58</f>
        <v>59</v>
      </c>
      <c r="I57" s="57">
        <f>I58</f>
        <v>59</v>
      </c>
      <c r="J57" s="57">
        <f>J58</f>
        <v>59</v>
      </c>
      <c r="K57" s="57">
        <f t="shared" si="0"/>
        <v>100</v>
      </c>
    </row>
    <row r="58" spans="1:13" ht="25.5">
      <c r="A58" s="81"/>
      <c r="B58" s="46" t="s">
        <v>61</v>
      </c>
      <c r="C58" s="33">
        <v>992</v>
      </c>
      <c r="D58" s="38" t="s">
        <v>10</v>
      </c>
      <c r="E58" s="38" t="s">
        <v>23</v>
      </c>
      <c r="F58" s="88" t="s">
        <v>207</v>
      </c>
      <c r="G58" s="8"/>
      <c r="H58" s="57">
        <f>H59</f>
        <v>59</v>
      </c>
      <c r="I58" s="57">
        <f>I59</f>
        <v>59</v>
      </c>
      <c r="J58" s="57">
        <f>J59</f>
        <v>59</v>
      </c>
      <c r="K58" s="57">
        <f t="shared" si="0"/>
        <v>100</v>
      </c>
    </row>
    <row r="59" spans="1:13" ht="25.5">
      <c r="A59" s="81"/>
      <c r="B59" s="37" t="s">
        <v>109</v>
      </c>
      <c r="C59" s="33">
        <v>992</v>
      </c>
      <c r="D59" s="47" t="s">
        <v>10</v>
      </c>
      <c r="E59" s="47" t="s">
        <v>23</v>
      </c>
      <c r="F59" s="88" t="s">
        <v>207</v>
      </c>
      <c r="G59" s="51" t="s">
        <v>191</v>
      </c>
      <c r="H59" s="57">
        <v>59</v>
      </c>
      <c r="I59" s="57">
        <v>59</v>
      </c>
      <c r="J59" s="57">
        <v>59</v>
      </c>
      <c r="K59" s="57">
        <f t="shared" si="0"/>
        <v>100</v>
      </c>
    </row>
    <row r="60" spans="1:13" ht="40.5" customHeight="1">
      <c r="A60" s="81"/>
      <c r="B60" s="37" t="s">
        <v>121</v>
      </c>
      <c r="C60" s="33">
        <v>992</v>
      </c>
      <c r="D60" s="47" t="s">
        <v>10</v>
      </c>
      <c r="E60" s="47" t="s">
        <v>23</v>
      </c>
      <c r="F60" s="88" t="s">
        <v>99</v>
      </c>
      <c r="G60" s="51"/>
      <c r="H60" s="57">
        <f>H61</f>
        <v>150</v>
      </c>
      <c r="I60" s="57">
        <f>I61</f>
        <v>150</v>
      </c>
      <c r="J60" s="57">
        <f>J61</f>
        <v>150</v>
      </c>
      <c r="K60" s="57">
        <f t="shared" si="0"/>
        <v>100</v>
      </c>
    </row>
    <row r="61" spans="1:13" ht="27" customHeight="1">
      <c r="A61" s="81"/>
      <c r="B61" s="37" t="s">
        <v>122</v>
      </c>
      <c r="C61" s="33">
        <v>992</v>
      </c>
      <c r="D61" s="47" t="s">
        <v>10</v>
      </c>
      <c r="E61" s="47" t="s">
        <v>23</v>
      </c>
      <c r="F61" s="88" t="s">
        <v>208</v>
      </c>
      <c r="G61" s="51"/>
      <c r="H61" s="57">
        <f>H62</f>
        <v>150</v>
      </c>
      <c r="I61" s="57">
        <f>I62</f>
        <v>150</v>
      </c>
      <c r="J61" s="57">
        <f>J62</f>
        <v>150</v>
      </c>
      <c r="K61" s="57">
        <f t="shared" si="0"/>
        <v>100</v>
      </c>
    </row>
    <row r="62" spans="1:13" ht="25.5">
      <c r="A62" s="81"/>
      <c r="B62" s="37" t="s">
        <v>109</v>
      </c>
      <c r="C62" s="33">
        <v>992</v>
      </c>
      <c r="D62" s="47" t="s">
        <v>10</v>
      </c>
      <c r="E62" s="47" t="s">
        <v>23</v>
      </c>
      <c r="F62" s="88" t="s">
        <v>208</v>
      </c>
      <c r="G62" s="51" t="s">
        <v>191</v>
      </c>
      <c r="H62" s="57">
        <f>300-150</f>
        <v>150</v>
      </c>
      <c r="I62" s="57">
        <f>300-150</f>
        <v>150</v>
      </c>
      <c r="J62" s="57">
        <f>300-150</f>
        <v>150</v>
      </c>
      <c r="K62" s="57">
        <f t="shared" si="0"/>
        <v>100</v>
      </c>
    </row>
    <row r="63" spans="1:13" ht="42" customHeight="1">
      <c r="A63" s="81"/>
      <c r="B63" s="37" t="s">
        <v>123</v>
      </c>
      <c r="C63" s="33">
        <v>992</v>
      </c>
      <c r="D63" s="47" t="s">
        <v>10</v>
      </c>
      <c r="E63" s="47" t="s">
        <v>23</v>
      </c>
      <c r="F63" s="88" t="s">
        <v>73</v>
      </c>
      <c r="G63" s="51"/>
      <c r="H63" s="57">
        <f>H64</f>
        <v>372.43</v>
      </c>
      <c r="I63" s="57">
        <f>I64</f>
        <v>372.43</v>
      </c>
      <c r="J63" s="57">
        <f>J64</f>
        <v>372.42833000000002</v>
      </c>
      <c r="K63" s="57">
        <f t="shared" si="0"/>
        <v>99.999551593588052</v>
      </c>
    </row>
    <row r="64" spans="1:13" ht="25.5">
      <c r="A64" s="81"/>
      <c r="B64" s="37" t="s">
        <v>124</v>
      </c>
      <c r="C64" s="33">
        <v>992</v>
      </c>
      <c r="D64" s="47" t="s">
        <v>10</v>
      </c>
      <c r="E64" s="47" t="s">
        <v>23</v>
      </c>
      <c r="F64" s="88" t="s">
        <v>209</v>
      </c>
      <c r="G64" s="51"/>
      <c r="H64" s="57">
        <f>H65</f>
        <v>372.43</v>
      </c>
      <c r="I64" s="57">
        <f>I65</f>
        <v>372.43</v>
      </c>
      <c r="J64" s="57">
        <f>J65</f>
        <v>372.42833000000002</v>
      </c>
      <c r="K64" s="57">
        <f t="shared" si="0"/>
        <v>99.999551593588052</v>
      </c>
    </row>
    <row r="65" spans="1:11" ht="25.5">
      <c r="A65" s="81"/>
      <c r="B65" s="37" t="s">
        <v>109</v>
      </c>
      <c r="C65" s="33">
        <v>992</v>
      </c>
      <c r="D65" s="47" t="s">
        <v>10</v>
      </c>
      <c r="E65" s="47" t="s">
        <v>23</v>
      </c>
      <c r="F65" s="88" t="s">
        <v>209</v>
      </c>
      <c r="G65" s="8">
        <v>240</v>
      </c>
      <c r="H65" s="57">
        <f>357+20-4.57</f>
        <v>372.43</v>
      </c>
      <c r="I65" s="57">
        <f>357+20-4.57</f>
        <v>372.43</v>
      </c>
      <c r="J65" s="57">
        <f>357+20-4.57167</f>
        <v>372.42833000000002</v>
      </c>
      <c r="K65" s="57">
        <f t="shared" si="0"/>
        <v>99.999551593588052</v>
      </c>
    </row>
    <row r="66" spans="1:11" ht="27.75" customHeight="1">
      <c r="A66" s="81"/>
      <c r="B66" s="37" t="s">
        <v>125</v>
      </c>
      <c r="C66" s="33">
        <v>992</v>
      </c>
      <c r="D66" s="47" t="s">
        <v>10</v>
      </c>
      <c r="E66" s="47" t="s">
        <v>23</v>
      </c>
      <c r="F66" s="88" t="s">
        <v>75</v>
      </c>
      <c r="G66" s="8"/>
      <c r="H66" s="57">
        <f>H67</f>
        <v>101.72</v>
      </c>
      <c r="I66" s="57">
        <f>I67</f>
        <v>101.72</v>
      </c>
      <c r="J66" s="57">
        <f>J67</f>
        <v>101.72</v>
      </c>
      <c r="K66" s="57">
        <f t="shared" si="0"/>
        <v>100</v>
      </c>
    </row>
    <row r="67" spans="1:11" ht="12.75" customHeight="1">
      <c r="A67" s="81"/>
      <c r="B67" s="37" t="s">
        <v>126</v>
      </c>
      <c r="C67" s="33">
        <v>992</v>
      </c>
      <c r="D67" s="47" t="s">
        <v>10</v>
      </c>
      <c r="E67" s="47" t="s">
        <v>23</v>
      </c>
      <c r="F67" s="88" t="s">
        <v>210</v>
      </c>
      <c r="G67" s="8"/>
      <c r="H67" s="57">
        <f>H68</f>
        <v>101.72</v>
      </c>
      <c r="I67" s="57">
        <f>I68</f>
        <v>101.72</v>
      </c>
      <c r="J67" s="57">
        <f>J68</f>
        <v>101.72</v>
      </c>
      <c r="K67" s="57">
        <f t="shared" si="0"/>
        <v>100</v>
      </c>
    </row>
    <row r="68" spans="1:11" ht="25.5">
      <c r="A68" s="81"/>
      <c r="B68" s="37" t="s">
        <v>109</v>
      </c>
      <c r="C68" s="33">
        <v>992</v>
      </c>
      <c r="D68" s="47" t="s">
        <v>10</v>
      </c>
      <c r="E68" s="47" t="s">
        <v>23</v>
      </c>
      <c r="F68" s="88" t="s">
        <v>210</v>
      </c>
      <c r="G68" s="8">
        <v>240</v>
      </c>
      <c r="H68" s="57">
        <f>10+100-8.28</f>
        <v>101.72</v>
      </c>
      <c r="I68" s="57">
        <f>10+100-8.28</f>
        <v>101.72</v>
      </c>
      <c r="J68" s="57">
        <f>10+100-8.28</f>
        <v>101.72</v>
      </c>
      <c r="K68" s="57">
        <f t="shared" si="0"/>
        <v>100</v>
      </c>
    </row>
    <row r="69" spans="1:11" ht="25.5">
      <c r="A69" s="81"/>
      <c r="B69" s="23" t="s">
        <v>89</v>
      </c>
      <c r="C69" s="33">
        <v>992</v>
      </c>
      <c r="D69" s="47" t="s">
        <v>10</v>
      </c>
      <c r="E69" s="47" t="s">
        <v>23</v>
      </c>
      <c r="F69" s="56" t="s">
        <v>90</v>
      </c>
      <c r="G69" s="8"/>
      <c r="H69" s="57">
        <f>H70</f>
        <v>3.2</v>
      </c>
      <c r="I69" s="57">
        <f>I70</f>
        <v>3.2</v>
      </c>
      <c r="J69" s="57">
        <f>J70</f>
        <v>3.2</v>
      </c>
      <c r="K69" s="57">
        <f t="shared" si="0"/>
        <v>100</v>
      </c>
    </row>
    <row r="70" spans="1:11">
      <c r="A70" s="81"/>
      <c r="B70" s="22" t="s">
        <v>72</v>
      </c>
      <c r="C70" s="33">
        <v>992</v>
      </c>
      <c r="D70" s="47" t="s">
        <v>10</v>
      </c>
      <c r="E70" s="47" t="s">
        <v>23</v>
      </c>
      <c r="F70" s="47" t="s">
        <v>211</v>
      </c>
      <c r="G70" s="8"/>
      <c r="H70" s="57">
        <f>H71</f>
        <v>3.2</v>
      </c>
      <c r="I70" s="57">
        <f>I71</f>
        <v>3.2</v>
      </c>
      <c r="J70" s="57">
        <f>J71</f>
        <v>3.2</v>
      </c>
      <c r="K70" s="57">
        <f t="shared" si="0"/>
        <v>100</v>
      </c>
    </row>
    <row r="71" spans="1:11">
      <c r="A71" s="81"/>
      <c r="B71" s="37" t="s">
        <v>113</v>
      </c>
      <c r="C71" s="33">
        <v>992</v>
      </c>
      <c r="D71" s="47" t="s">
        <v>10</v>
      </c>
      <c r="E71" s="47" t="s">
        <v>23</v>
      </c>
      <c r="F71" s="47" t="s">
        <v>211</v>
      </c>
      <c r="G71" s="8">
        <v>850</v>
      </c>
      <c r="H71" s="57">
        <v>3.2</v>
      </c>
      <c r="I71" s="57">
        <v>3.2</v>
      </c>
      <c r="J71" s="57">
        <v>3.2</v>
      </c>
      <c r="K71" s="57">
        <f t="shared" si="0"/>
        <v>100</v>
      </c>
    </row>
    <row r="72" spans="1:11">
      <c r="A72" s="19" t="s">
        <v>127</v>
      </c>
      <c r="B72" s="32" t="s">
        <v>24</v>
      </c>
      <c r="C72" s="33">
        <v>992</v>
      </c>
      <c r="D72" s="34" t="s">
        <v>12</v>
      </c>
      <c r="E72" s="34"/>
      <c r="F72" s="34"/>
      <c r="G72" s="35"/>
      <c r="H72" s="36">
        <f>H73</f>
        <v>181.8</v>
      </c>
      <c r="I72" s="36">
        <f>I73</f>
        <v>181.8</v>
      </c>
      <c r="J72" s="36">
        <f>J73</f>
        <v>181.8</v>
      </c>
      <c r="K72" s="57">
        <f t="shared" si="0"/>
        <v>100</v>
      </c>
    </row>
    <row r="73" spans="1:11">
      <c r="A73" s="20"/>
      <c r="B73" s="37" t="s">
        <v>25</v>
      </c>
      <c r="C73" s="33">
        <v>992</v>
      </c>
      <c r="D73" s="42" t="s">
        <v>12</v>
      </c>
      <c r="E73" s="42" t="s">
        <v>26</v>
      </c>
      <c r="F73" s="42"/>
      <c r="G73" s="44"/>
      <c r="H73" s="40">
        <f>H75</f>
        <v>181.8</v>
      </c>
      <c r="I73" s="40">
        <f>I75</f>
        <v>181.8</v>
      </c>
      <c r="J73" s="40">
        <f>J75</f>
        <v>181.8</v>
      </c>
      <c r="K73" s="57">
        <f t="shared" si="0"/>
        <v>100</v>
      </c>
    </row>
    <row r="74" spans="1:11" ht="25.5">
      <c r="A74" s="20"/>
      <c r="B74" s="38" t="s">
        <v>64</v>
      </c>
      <c r="C74" s="33">
        <v>992</v>
      </c>
      <c r="D74" s="42" t="s">
        <v>12</v>
      </c>
      <c r="E74" s="42" t="s">
        <v>26</v>
      </c>
      <c r="F74" s="43" t="s">
        <v>87</v>
      </c>
      <c r="G74" s="44"/>
      <c r="H74" s="40">
        <f>H75</f>
        <v>181.8</v>
      </c>
      <c r="I74" s="40">
        <f>I75</f>
        <v>181.8</v>
      </c>
      <c r="J74" s="40">
        <f>J75</f>
        <v>181.8</v>
      </c>
      <c r="K74" s="57">
        <f t="shared" si="0"/>
        <v>100</v>
      </c>
    </row>
    <row r="75" spans="1:11" ht="25.5">
      <c r="A75" s="20"/>
      <c r="B75" s="6" t="s">
        <v>81</v>
      </c>
      <c r="C75" s="33">
        <v>992</v>
      </c>
      <c r="D75" s="42" t="s">
        <v>12</v>
      </c>
      <c r="E75" s="42" t="s">
        <v>26</v>
      </c>
      <c r="F75" s="43" t="s">
        <v>212</v>
      </c>
      <c r="G75" s="44"/>
      <c r="H75" s="40">
        <f>H76</f>
        <v>181.8</v>
      </c>
      <c r="I75" s="40">
        <f>I76</f>
        <v>181.8</v>
      </c>
      <c r="J75" s="40">
        <f>J76</f>
        <v>181.8</v>
      </c>
      <c r="K75" s="31">
        <f t="shared" si="0"/>
        <v>100</v>
      </c>
    </row>
    <row r="76" spans="1:11" ht="26.25" customHeight="1">
      <c r="A76" s="20"/>
      <c r="B76" s="22" t="s">
        <v>27</v>
      </c>
      <c r="C76" s="33">
        <v>992</v>
      </c>
      <c r="D76" s="42" t="s">
        <v>12</v>
      </c>
      <c r="E76" s="42" t="s">
        <v>26</v>
      </c>
      <c r="F76" s="42" t="s">
        <v>213</v>
      </c>
      <c r="G76" s="44"/>
      <c r="H76" s="40">
        <f>H77+H78</f>
        <v>181.8</v>
      </c>
      <c r="I76" s="40">
        <f>I77+I78</f>
        <v>181.8</v>
      </c>
      <c r="J76" s="40">
        <f>J77+J78</f>
        <v>181.8</v>
      </c>
      <c r="K76" s="57">
        <f t="shared" si="0"/>
        <v>100</v>
      </c>
    </row>
    <row r="77" spans="1:11" ht="27" customHeight="1">
      <c r="A77" s="20"/>
      <c r="B77" s="37" t="s">
        <v>108</v>
      </c>
      <c r="C77" s="33">
        <v>992</v>
      </c>
      <c r="D77" s="42" t="s">
        <v>12</v>
      </c>
      <c r="E77" s="42" t="s">
        <v>26</v>
      </c>
      <c r="F77" s="42" t="s">
        <v>213</v>
      </c>
      <c r="G77" s="44" t="s">
        <v>190</v>
      </c>
      <c r="H77" s="40">
        <v>181.34100000000001</v>
      </c>
      <c r="I77" s="40">
        <v>181.34100000000001</v>
      </c>
      <c r="J77" s="40">
        <v>181.34100000000001</v>
      </c>
      <c r="K77" s="57">
        <f t="shared" si="0"/>
        <v>100</v>
      </c>
    </row>
    <row r="78" spans="1:11" ht="25.5">
      <c r="A78" s="20"/>
      <c r="B78" s="37" t="s">
        <v>109</v>
      </c>
      <c r="C78" s="33">
        <v>992</v>
      </c>
      <c r="D78" s="42" t="s">
        <v>12</v>
      </c>
      <c r="E78" s="42" t="s">
        <v>26</v>
      </c>
      <c r="F78" s="42" t="s">
        <v>213</v>
      </c>
      <c r="G78" s="44" t="s">
        <v>191</v>
      </c>
      <c r="H78" s="40">
        <v>0.45900000000000002</v>
      </c>
      <c r="I78" s="40">
        <v>0.45900000000000002</v>
      </c>
      <c r="J78" s="40">
        <v>0.45900000000000002</v>
      </c>
      <c r="K78" s="57">
        <f t="shared" si="0"/>
        <v>100</v>
      </c>
    </row>
    <row r="79" spans="1:11">
      <c r="A79" s="19" t="s">
        <v>128</v>
      </c>
      <c r="B79" s="32" t="s">
        <v>28</v>
      </c>
      <c r="C79" s="33">
        <v>992</v>
      </c>
      <c r="D79" s="53" t="s">
        <v>26</v>
      </c>
      <c r="E79" s="53"/>
      <c r="F79" s="53"/>
      <c r="G79" s="54"/>
      <c r="H79" s="36">
        <f>H80+H87</f>
        <v>167.64499999999998</v>
      </c>
      <c r="I79" s="36">
        <f>I80+I87</f>
        <v>167.64499999999998</v>
      </c>
      <c r="J79" s="36">
        <f>J80+J87</f>
        <v>167.64499999999998</v>
      </c>
      <c r="K79" s="57">
        <f t="shared" si="0"/>
        <v>100</v>
      </c>
    </row>
    <row r="80" spans="1:11" ht="27.75" customHeight="1">
      <c r="A80" s="20"/>
      <c r="B80" s="22" t="s">
        <v>29</v>
      </c>
      <c r="C80" s="33">
        <v>992</v>
      </c>
      <c r="D80" s="42" t="s">
        <v>26</v>
      </c>
      <c r="E80" s="42" t="s">
        <v>30</v>
      </c>
      <c r="F80" s="42"/>
      <c r="G80" s="44"/>
      <c r="H80" s="40">
        <f>H81</f>
        <v>112.345</v>
      </c>
      <c r="I80" s="40">
        <f>I81</f>
        <v>112.345</v>
      </c>
      <c r="J80" s="40">
        <f>J81</f>
        <v>112.345</v>
      </c>
      <c r="K80" s="57">
        <f t="shared" ref="K80:K147" si="1">J80/I80*100</f>
        <v>100</v>
      </c>
    </row>
    <row r="81" spans="1:11" ht="29.25" customHeight="1">
      <c r="A81" s="20"/>
      <c r="B81" s="22" t="s">
        <v>129</v>
      </c>
      <c r="C81" s="33">
        <v>992</v>
      </c>
      <c r="D81" s="42" t="s">
        <v>26</v>
      </c>
      <c r="E81" s="42" t="s">
        <v>30</v>
      </c>
      <c r="F81" s="42" t="s">
        <v>76</v>
      </c>
      <c r="G81" s="44"/>
      <c r="H81" s="40">
        <f>H82</f>
        <v>112.345</v>
      </c>
      <c r="I81" s="40">
        <f>I82</f>
        <v>112.345</v>
      </c>
      <c r="J81" s="40">
        <f>J82</f>
        <v>112.345</v>
      </c>
      <c r="K81" s="57">
        <f t="shared" si="1"/>
        <v>100</v>
      </c>
    </row>
    <row r="82" spans="1:11" ht="38.25">
      <c r="A82" s="20"/>
      <c r="B82" s="22" t="s">
        <v>130</v>
      </c>
      <c r="C82" s="33">
        <v>992</v>
      </c>
      <c r="D82" s="42" t="s">
        <v>26</v>
      </c>
      <c r="E82" s="42" t="s">
        <v>30</v>
      </c>
      <c r="F82" s="42" t="s">
        <v>214</v>
      </c>
      <c r="G82" s="44"/>
      <c r="H82" s="40">
        <f>H83+H85</f>
        <v>112.345</v>
      </c>
      <c r="I82" s="40">
        <f>I83+I85</f>
        <v>112.345</v>
      </c>
      <c r="J82" s="40">
        <f>J83+J85</f>
        <v>112.345</v>
      </c>
      <c r="K82" s="31">
        <f t="shared" si="1"/>
        <v>100</v>
      </c>
    </row>
    <row r="83" spans="1:11" ht="25.5" customHeight="1">
      <c r="A83" s="20"/>
      <c r="B83" s="37" t="s">
        <v>31</v>
      </c>
      <c r="C83" s="33">
        <v>992</v>
      </c>
      <c r="D83" s="42" t="s">
        <v>26</v>
      </c>
      <c r="E83" s="42" t="s">
        <v>30</v>
      </c>
      <c r="F83" s="42" t="s">
        <v>215</v>
      </c>
      <c r="G83" s="44"/>
      <c r="H83" s="40">
        <f>H84</f>
        <v>12.345000000000001</v>
      </c>
      <c r="I83" s="40">
        <f>I84</f>
        <v>12.345000000000001</v>
      </c>
      <c r="J83" s="40">
        <f>J84</f>
        <v>12.345000000000001</v>
      </c>
      <c r="K83" s="57">
        <f t="shared" si="1"/>
        <v>100</v>
      </c>
    </row>
    <row r="84" spans="1:11" ht="25.5">
      <c r="A84" s="20"/>
      <c r="B84" s="37" t="s">
        <v>109</v>
      </c>
      <c r="C84" s="33">
        <v>992</v>
      </c>
      <c r="D84" s="42" t="s">
        <v>26</v>
      </c>
      <c r="E84" s="42" t="s">
        <v>30</v>
      </c>
      <c r="F84" s="42" t="s">
        <v>215</v>
      </c>
      <c r="G84" s="44" t="s">
        <v>191</v>
      </c>
      <c r="H84" s="40">
        <v>12.345000000000001</v>
      </c>
      <c r="I84" s="40">
        <v>12.345000000000001</v>
      </c>
      <c r="J84" s="40">
        <v>12.345000000000001</v>
      </c>
      <c r="K84" s="40">
        <f>K85</f>
        <v>100</v>
      </c>
    </row>
    <row r="85" spans="1:11" ht="25.5">
      <c r="A85" s="20"/>
      <c r="B85" s="37" t="s">
        <v>74</v>
      </c>
      <c r="C85" s="33">
        <v>992</v>
      </c>
      <c r="D85" s="42" t="s">
        <v>26</v>
      </c>
      <c r="E85" s="42" t="s">
        <v>30</v>
      </c>
      <c r="F85" s="42" t="s">
        <v>216</v>
      </c>
      <c r="G85" s="44"/>
      <c r="H85" s="40">
        <f>H86</f>
        <v>100</v>
      </c>
      <c r="I85" s="40">
        <f>I86</f>
        <v>100</v>
      </c>
      <c r="J85" s="40">
        <f>J86</f>
        <v>100</v>
      </c>
      <c r="K85" s="57">
        <f t="shared" si="1"/>
        <v>100</v>
      </c>
    </row>
    <row r="86" spans="1:11">
      <c r="A86" s="20"/>
      <c r="B86" s="37" t="s">
        <v>16</v>
      </c>
      <c r="C86" s="33">
        <v>992</v>
      </c>
      <c r="D86" s="42" t="s">
        <v>26</v>
      </c>
      <c r="E86" s="42" t="s">
        <v>30</v>
      </c>
      <c r="F86" s="42" t="s">
        <v>216</v>
      </c>
      <c r="G86" s="44" t="s">
        <v>17</v>
      </c>
      <c r="H86" s="40">
        <v>100</v>
      </c>
      <c r="I86" s="40">
        <v>100</v>
      </c>
      <c r="J86" s="40">
        <v>100</v>
      </c>
      <c r="K86" s="57">
        <f t="shared" si="1"/>
        <v>100</v>
      </c>
    </row>
    <row r="87" spans="1:11" ht="27" customHeight="1">
      <c r="A87" s="20"/>
      <c r="B87" s="22" t="s">
        <v>32</v>
      </c>
      <c r="C87" s="33">
        <v>992</v>
      </c>
      <c r="D87" s="42" t="s">
        <v>26</v>
      </c>
      <c r="E87" s="42" t="s">
        <v>33</v>
      </c>
      <c r="F87" s="42"/>
      <c r="G87" s="44"/>
      <c r="H87" s="40">
        <f>H88+H101</f>
        <v>55.3</v>
      </c>
      <c r="I87" s="40">
        <f>I88+I101</f>
        <v>55.3</v>
      </c>
      <c r="J87" s="40">
        <f>J88+J101</f>
        <v>55.3</v>
      </c>
      <c r="K87" s="57">
        <f t="shared" si="1"/>
        <v>100</v>
      </c>
    </row>
    <row r="88" spans="1:11" ht="26.25" customHeight="1">
      <c r="A88" s="20"/>
      <c r="B88" s="22" t="s">
        <v>131</v>
      </c>
      <c r="C88" s="33">
        <v>992</v>
      </c>
      <c r="D88" s="42" t="s">
        <v>26</v>
      </c>
      <c r="E88" s="42" t="s">
        <v>33</v>
      </c>
      <c r="F88" s="42" t="s">
        <v>76</v>
      </c>
      <c r="G88" s="44"/>
      <c r="H88" s="40">
        <f>H89+H92+H95+H98</f>
        <v>54.3</v>
      </c>
      <c r="I88" s="40">
        <f>I89+I92+I95+I98</f>
        <v>54.3</v>
      </c>
      <c r="J88" s="40">
        <f>J89+J92+J95+J98</f>
        <v>54.3</v>
      </c>
      <c r="K88" s="57">
        <f t="shared" si="1"/>
        <v>100</v>
      </c>
    </row>
    <row r="89" spans="1:11" ht="26.25" customHeight="1">
      <c r="A89" s="20"/>
      <c r="B89" s="22" t="s">
        <v>132</v>
      </c>
      <c r="C89" s="33">
        <v>992</v>
      </c>
      <c r="D89" s="42" t="s">
        <v>26</v>
      </c>
      <c r="E89" s="42" t="s">
        <v>33</v>
      </c>
      <c r="F89" s="42" t="s">
        <v>217</v>
      </c>
      <c r="G89" s="44"/>
      <c r="H89" s="40">
        <f>H91</f>
        <v>26.3</v>
      </c>
      <c r="I89" s="40">
        <f>I91</f>
        <v>26.3</v>
      </c>
      <c r="J89" s="40">
        <f>J91</f>
        <v>26.3</v>
      </c>
      <c r="K89" s="57">
        <f t="shared" si="1"/>
        <v>100</v>
      </c>
    </row>
    <row r="90" spans="1:11" ht="15.75" customHeight="1">
      <c r="A90" s="20"/>
      <c r="B90" s="22" t="s">
        <v>133</v>
      </c>
      <c r="C90" s="33">
        <v>992</v>
      </c>
      <c r="D90" s="42" t="s">
        <v>26</v>
      </c>
      <c r="E90" s="42" t="s">
        <v>33</v>
      </c>
      <c r="F90" s="42" t="s">
        <v>218</v>
      </c>
      <c r="G90" s="44"/>
      <c r="H90" s="40">
        <f>H91</f>
        <v>26.3</v>
      </c>
      <c r="I90" s="40">
        <f>I91</f>
        <v>26.3</v>
      </c>
      <c r="J90" s="40">
        <f>J91</f>
        <v>26.3</v>
      </c>
      <c r="K90" s="57">
        <f t="shared" si="1"/>
        <v>100</v>
      </c>
    </row>
    <row r="91" spans="1:11" ht="25.5">
      <c r="A91" s="20"/>
      <c r="B91" s="37" t="s">
        <v>109</v>
      </c>
      <c r="C91" s="33">
        <v>992</v>
      </c>
      <c r="D91" s="42" t="s">
        <v>26</v>
      </c>
      <c r="E91" s="42" t="s">
        <v>33</v>
      </c>
      <c r="F91" s="42" t="s">
        <v>218</v>
      </c>
      <c r="G91" s="44" t="s">
        <v>191</v>
      </c>
      <c r="H91" s="40">
        <v>26.3</v>
      </c>
      <c r="I91" s="40">
        <v>26.3</v>
      </c>
      <c r="J91" s="40">
        <v>26.3</v>
      </c>
      <c r="K91" s="57">
        <f t="shared" si="1"/>
        <v>100</v>
      </c>
    </row>
    <row r="92" spans="1:11" ht="39.75" customHeight="1">
      <c r="A92" s="20"/>
      <c r="B92" s="22" t="s">
        <v>134</v>
      </c>
      <c r="C92" s="33">
        <v>992</v>
      </c>
      <c r="D92" s="42" t="s">
        <v>26</v>
      </c>
      <c r="E92" s="42" t="s">
        <v>33</v>
      </c>
      <c r="F92" s="42" t="s">
        <v>219</v>
      </c>
      <c r="G92" s="44"/>
      <c r="H92" s="40">
        <f>H93</f>
        <v>8</v>
      </c>
      <c r="I92" s="40">
        <f>I93</f>
        <v>8</v>
      </c>
      <c r="J92" s="40">
        <f>J93</f>
        <v>8</v>
      </c>
      <c r="K92" s="57">
        <f t="shared" si="1"/>
        <v>100</v>
      </c>
    </row>
    <row r="93" spans="1:11" ht="25.5">
      <c r="A93" s="20"/>
      <c r="B93" s="22" t="s">
        <v>135</v>
      </c>
      <c r="C93" s="33">
        <v>992</v>
      </c>
      <c r="D93" s="42" t="s">
        <v>26</v>
      </c>
      <c r="E93" s="42" t="s">
        <v>33</v>
      </c>
      <c r="F93" s="42" t="s">
        <v>220</v>
      </c>
      <c r="G93" s="44"/>
      <c r="H93" s="40">
        <f>H94</f>
        <v>8</v>
      </c>
      <c r="I93" s="40">
        <f>I94</f>
        <v>8</v>
      </c>
      <c r="J93" s="40">
        <f>J94</f>
        <v>8</v>
      </c>
      <c r="K93" s="57">
        <f t="shared" si="1"/>
        <v>100</v>
      </c>
    </row>
    <row r="94" spans="1:11" ht="25.5">
      <c r="A94" s="20"/>
      <c r="B94" s="37" t="s">
        <v>109</v>
      </c>
      <c r="C94" s="33">
        <v>992</v>
      </c>
      <c r="D94" s="42" t="s">
        <v>26</v>
      </c>
      <c r="E94" s="42" t="s">
        <v>33</v>
      </c>
      <c r="F94" s="42" t="s">
        <v>220</v>
      </c>
      <c r="G94" s="44" t="s">
        <v>191</v>
      </c>
      <c r="H94" s="40">
        <v>8</v>
      </c>
      <c r="I94" s="40">
        <v>8</v>
      </c>
      <c r="J94" s="40">
        <v>8</v>
      </c>
      <c r="K94" s="57">
        <f t="shared" si="1"/>
        <v>100</v>
      </c>
    </row>
    <row r="95" spans="1:11" ht="27.75" customHeight="1">
      <c r="A95" s="20"/>
      <c r="B95" s="22" t="s">
        <v>136</v>
      </c>
      <c r="C95" s="33">
        <v>992</v>
      </c>
      <c r="D95" s="42" t="s">
        <v>26</v>
      </c>
      <c r="E95" s="42" t="s">
        <v>33</v>
      </c>
      <c r="F95" s="42" t="s">
        <v>221</v>
      </c>
      <c r="G95" s="44"/>
      <c r="H95" s="40">
        <f>H96</f>
        <v>10</v>
      </c>
      <c r="I95" s="40">
        <f>I96</f>
        <v>10</v>
      </c>
      <c r="J95" s="40">
        <f>J96</f>
        <v>10</v>
      </c>
      <c r="K95" s="57">
        <f t="shared" si="1"/>
        <v>100</v>
      </c>
    </row>
    <row r="96" spans="1:11" ht="15.75" customHeight="1">
      <c r="A96" s="20"/>
      <c r="B96" s="22" t="s">
        <v>137</v>
      </c>
      <c r="C96" s="33">
        <v>992</v>
      </c>
      <c r="D96" s="42" t="s">
        <v>26</v>
      </c>
      <c r="E96" s="42" t="s">
        <v>33</v>
      </c>
      <c r="F96" s="42" t="s">
        <v>222</v>
      </c>
      <c r="G96" s="44"/>
      <c r="H96" s="40">
        <f>H97</f>
        <v>10</v>
      </c>
      <c r="I96" s="40">
        <f>I97</f>
        <v>10</v>
      </c>
      <c r="J96" s="40">
        <f>J97</f>
        <v>10</v>
      </c>
      <c r="K96" s="57">
        <f t="shared" si="1"/>
        <v>100</v>
      </c>
    </row>
    <row r="97" spans="1:11" ht="25.5">
      <c r="A97" s="20"/>
      <c r="B97" s="37" t="s">
        <v>109</v>
      </c>
      <c r="C97" s="33">
        <v>992</v>
      </c>
      <c r="D97" s="42" t="s">
        <v>26</v>
      </c>
      <c r="E97" s="42" t="s">
        <v>33</v>
      </c>
      <c r="F97" s="42" t="s">
        <v>222</v>
      </c>
      <c r="G97" s="44" t="s">
        <v>191</v>
      </c>
      <c r="H97" s="40">
        <v>10</v>
      </c>
      <c r="I97" s="40">
        <v>10</v>
      </c>
      <c r="J97" s="40">
        <v>10</v>
      </c>
      <c r="K97" s="57">
        <f t="shared" si="1"/>
        <v>100</v>
      </c>
    </row>
    <row r="98" spans="1:11" ht="38.25" customHeight="1">
      <c r="A98" s="20"/>
      <c r="B98" s="22" t="s">
        <v>138</v>
      </c>
      <c r="C98" s="33">
        <v>992</v>
      </c>
      <c r="D98" s="42" t="s">
        <v>26</v>
      </c>
      <c r="E98" s="42" t="s">
        <v>33</v>
      </c>
      <c r="F98" s="42" t="s">
        <v>223</v>
      </c>
      <c r="G98" s="44"/>
      <c r="H98" s="40">
        <f>H100</f>
        <v>10</v>
      </c>
      <c r="I98" s="40">
        <f>I100</f>
        <v>10</v>
      </c>
      <c r="J98" s="40">
        <f>J100</f>
        <v>10</v>
      </c>
      <c r="K98" s="57">
        <f t="shared" si="1"/>
        <v>100</v>
      </c>
    </row>
    <row r="99" spans="1:11" ht="27" customHeight="1">
      <c r="A99" s="20"/>
      <c r="B99" s="22" t="s">
        <v>139</v>
      </c>
      <c r="C99" s="33">
        <v>992</v>
      </c>
      <c r="D99" s="42" t="s">
        <v>26</v>
      </c>
      <c r="E99" s="42" t="s">
        <v>33</v>
      </c>
      <c r="F99" s="42" t="s">
        <v>224</v>
      </c>
      <c r="G99" s="44"/>
      <c r="H99" s="40">
        <f>H100</f>
        <v>10</v>
      </c>
      <c r="I99" s="40">
        <f>I100</f>
        <v>10</v>
      </c>
      <c r="J99" s="40">
        <f>J100</f>
        <v>10</v>
      </c>
      <c r="K99" s="57">
        <f t="shared" si="1"/>
        <v>100</v>
      </c>
    </row>
    <row r="100" spans="1:11" ht="25.5">
      <c r="A100" s="20"/>
      <c r="B100" s="37" t="s">
        <v>109</v>
      </c>
      <c r="C100" s="33">
        <v>992</v>
      </c>
      <c r="D100" s="42" t="s">
        <v>26</v>
      </c>
      <c r="E100" s="42" t="s">
        <v>33</v>
      </c>
      <c r="F100" s="42" t="s">
        <v>224</v>
      </c>
      <c r="G100" s="44" t="s">
        <v>191</v>
      </c>
      <c r="H100" s="40">
        <v>10</v>
      </c>
      <c r="I100" s="40">
        <v>10</v>
      </c>
      <c r="J100" s="40">
        <v>10</v>
      </c>
      <c r="K100" s="57">
        <f t="shared" si="1"/>
        <v>100</v>
      </c>
    </row>
    <row r="101" spans="1:11" ht="27.75" customHeight="1">
      <c r="A101" s="20"/>
      <c r="B101" s="37" t="s">
        <v>140</v>
      </c>
      <c r="C101" s="33">
        <v>992</v>
      </c>
      <c r="D101" s="42" t="s">
        <v>26</v>
      </c>
      <c r="E101" s="42" t="s">
        <v>33</v>
      </c>
      <c r="F101" s="42" t="s">
        <v>79</v>
      </c>
      <c r="G101" s="44"/>
      <c r="H101" s="40">
        <f>H102</f>
        <v>1</v>
      </c>
      <c r="I101" s="40">
        <f>I102</f>
        <v>1</v>
      </c>
      <c r="J101" s="40">
        <f>J102</f>
        <v>1</v>
      </c>
      <c r="K101" s="57">
        <f t="shared" si="1"/>
        <v>100</v>
      </c>
    </row>
    <row r="102" spans="1:11" ht="15.75" customHeight="1">
      <c r="A102" s="20"/>
      <c r="B102" s="37" t="s">
        <v>141</v>
      </c>
      <c r="C102" s="33">
        <v>992</v>
      </c>
      <c r="D102" s="42" t="s">
        <v>26</v>
      </c>
      <c r="E102" s="42" t="s">
        <v>33</v>
      </c>
      <c r="F102" s="42" t="s">
        <v>225</v>
      </c>
      <c r="G102" s="44"/>
      <c r="H102" s="40">
        <f>H103</f>
        <v>1</v>
      </c>
      <c r="I102" s="40">
        <f>I103</f>
        <v>1</v>
      </c>
      <c r="J102" s="40">
        <f>J103</f>
        <v>1</v>
      </c>
      <c r="K102" s="57">
        <f t="shared" si="1"/>
        <v>100</v>
      </c>
    </row>
    <row r="103" spans="1:11" ht="25.5">
      <c r="A103" s="20"/>
      <c r="B103" s="37" t="s">
        <v>109</v>
      </c>
      <c r="C103" s="33">
        <v>992</v>
      </c>
      <c r="D103" s="42" t="s">
        <v>26</v>
      </c>
      <c r="E103" s="42" t="s">
        <v>33</v>
      </c>
      <c r="F103" s="42" t="s">
        <v>225</v>
      </c>
      <c r="G103" s="44" t="s">
        <v>191</v>
      </c>
      <c r="H103" s="40">
        <v>1</v>
      </c>
      <c r="I103" s="40">
        <v>1</v>
      </c>
      <c r="J103" s="40">
        <v>1</v>
      </c>
      <c r="K103" s="57">
        <f t="shared" si="1"/>
        <v>100</v>
      </c>
    </row>
    <row r="104" spans="1:11">
      <c r="A104" s="19" t="s">
        <v>142</v>
      </c>
      <c r="B104" s="32" t="s">
        <v>34</v>
      </c>
      <c r="C104" s="33">
        <v>992</v>
      </c>
      <c r="D104" s="53" t="s">
        <v>13</v>
      </c>
      <c r="E104" s="53"/>
      <c r="F104" s="53"/>
      <c r="G104" s="54"/>
      <c r="H104" s="55">
        <f>H105+H115</f>
        <v>6855.3039600000002</v>
      </c>
      <c r="I104" s="55">
        <f>I105+I115</f>
        <v>6855.3039600000002</v>
      </c>
      <c r="J104" s="55">
        <f>J105+J115</f>
        <v>6506.3039600000002</v>
      </c>
      <c r="K104" s="57">
        <f t="shared" si="1"/>
        <v>94.909051414257064</v>
      </c>
    </row>
    <row r="105" spans="1:11">
      <c r="A105" s="20"/>
      <c r="B105" s="37" t="s">
        <v>35</v>
      </c>
      <c r="C105" s="33">
        <v>992</v>
      </c>
      <c r="D105" s="42" t="s">
        <v>13</v>
      </c>
      <c r="E105" s="42" t="s">
        <v>30</v>
      </c>
      <c r="F105" s="42"/>
      <c r="G105" s="44"/>
      <c r="H105" s="40">
        <f>H108+H106</f>
        <v>5919.7229600000001</v>
      </c>
      <c r="I105" s="40">
        <f>I108+I106</f>
        <v>5919.7229600000001</v>
      </c>
      <c r="J105" s="40">
        <f>J108+J106</f>
        <v>5919.7229600000001</v>
      </c>
      <c r="K105" s="57">
        <f t="shared" si="1"/>
        <v>100</v>
      </c>
    </row>
    <row r="106" spans="1:11" ht="39.75" customHeight="1">
      <c r="A106" s="20"/>
      <c r="B106" s="37" t="s">
        <v>143</v>
      </c>
      <c r="C106" s="33">
        <v>992</v>
      </c>
      <c r="D106" s="42" t="s">
        <v>13</v>
      </c>
      <c r="E106" s="42" t="s">
        <v>30</v>
      </c>
      <c r="F106" s="42" t="s">
        <v>88</v>
      </c>
      <c r="G106" s="44"/>
      <c r="H106" s="40">
        <f>H107</f>
        <v>1650</v>
      </c>
      <c r="I106" s="40">
        <f>I107</f>
        <v>1650</v>
      </c>
      <c r="J106" s="40">
        <f>J107</f>
        <v>1650</v>
      </c>
      <c r="K106" s="57">
        <f t="shared" si="1"/>
        <v>100</v>
      </c>
    </row>
    <row r="107" spans="1:11" ht="25.5">
      <c r="A107" s="20"/>
      <c r="B107" s="37" t="s">
        <v>109</v>
      </c>
      <c r="C107" s="33">
        <v>992</v>
      </c>
      <c r="D107" s="42" t="s">
        <v>13</v>
      </c>
      <c r="E107" s="42" t="s">
        <v>30</v>
      </c>
      <c r="F107" s="42" t="s">
        <v>88</v>
      </c>
      <c r="G107" s="44" t="s">
        <v>191</v>
      </c>
      <c r="H107" s="40">
        <v>1650</v>
      </c>
      <c r="I107" s="40">
        <v>1650</v>
      </c>
      <c r="J107" s="40">
        <v>1650</v>
      </c>
      <c r="K107" s="31">
        <f t="shared" si="1"/>
        <v>100</v>
      </c>
    </row>
    <row r="108" spans="1:11" ht="39" customHeight="1">
      <c r="A108" s="20"/>
      <c r="B108" s="37" t="s">
        <v>144</v>
      </c>
      <c r="C108" s="33">
        <v>992</v>
      </c>
      <c r="D108" s="42" t="s">
        <v>13</v>
      </c>
      <c r="E108" s="42" t="s">
        <v>30</v>
      </c>
      <c r="F108" s="42" t="s">
        <v>80</v>
      </c>
      <c r="G108" s="44"/>
      <c r="H108" s="40">
        <f>H109+H112</f>
        <v>4269.7229600000001</v>
      </c>
      <c r="I108" s="40">
        <f>I109+I112</f>
        <v>4269.7229600000001</v>
      </c>
      <c r="J108" s="40">
        <f>J109+J112</f>
        <v>4269.7229600000001</v>
      </c>
      <c r="K108" s="57">
        <f t="shared" si="1"/>
        <v>100</v>
      </c>
    </row>
    <row r="109" spans="1:11" ht="27" customHeight="1">
      <c r="A109" s="20"/>
      <c r="B109" s="37" t="s">
        <v>145</v>
      </c>
      <c r="C109" s="33">
        <v>992</v>
      </c>
      <c r="D109" s="42" t="s">
        <v>13</v>
      </c>
      <c r="E109" s="42" t="s">
        <v>30</v>
      </c>
      <c r="F109" s="42" t="s">
        <v>226</v>
      </c>
      <c r="G109" s="44"/>
      <c r="H109" s="40">
        <f>H110</f>
        <v>147.19999999999999</v>
      </c>
      <c r="I109" s="40">
        <f>I110</f>
        <v>147.19999999999999</v>
      </c>
      <c r="J109" s="40">
        <f>J110</f>
        <v>147.19999999999999</v>
      </c>
      <c r="K109" s="40">
        <f>K110</f>
        <v>100</v>
      </c>
    </row>
    <row r="110" spans="1:11">
      <c r="A110" s="20"/>
      <c r="B110" s="23" t="s">
        <v>146</v>
      </c>
      <c r="C110" s="33">
        <v>992</v>
      </c>
      <c r="D110" s="42" t="s">
        <v>13</v>
      </c>
      <c r="E110" s="42" t="s">
        <v>30</v>
      </c>
      <c r="F110" s="42" t="s">
        <v>227</v>
      </c>
      <c r="G110" s="44"/>
      <c r="H110" s="40">
        <f>H111</f>
        <v>147.19999999999999</v>
      </c>
      <c r="I110" s="40">
        <f>I111</f>
        <v>147.19999999999999</v>
      </c>
      <c r="J110" s="40">
        <f>J111</f>
        <v>147.19999999999999</v>
      </c>
      <c r="K110" s="57">
        <f t="shared" si="1"/>
        <v>100</v>
      </c>
    </row>
    <row r="111" spans="1:11" ht="25.5">
      <c r="A111" s="20"/>
      <c r="B111" s="37" t="s">
        <v>109</v>
      </c>
      <c r="C111" s="33">
        <v>992</v>
      </c>
      <c r="D111" s="42" t="s">
        <v>13</v>
      </c>
      <c r="E111" s="42" t="s">
        <v>30</v>
      </c>
      <c r="F111" s="42" t="s">
        <v>228</v>
      </c>
      <c r="G111" s="44" t="s">
        <v>191</v>
      </c>
      <c r="H111" s="40">
        <v>147.19999999999999</v>
      </c>
      <c r="I111" s="40">
        <v>147.19999999999999</v>
      </c>
      <c r="J111" s="40">
        <v>147.19999999999999</v>
      </c>
      <c r="K111" s="57">
        <f t="shared" si="1"/>
        <v>100</v>
      </c>
    </row>
    <row r="112" spans="1:11" ht="38.25" customHeight="1">
      <c r="A112" s="20"/>
      <c r="B112" s="37" t="s">
        <v>147</v>
      </c>
      <c r="C112" s="33">
        <v>992</v>
      </c>
      <c r="D112" s="42" t="s">
        <v>13</v>
      </c>
      <c r="E112" s="42" t="s">
        <v>30</v>
      </c>
      <c r="F112" s="42" t="s">
        <v>229</v>
      </c>
      <c r="G112" s="44"/>
      <c r="H112" s="40">
        <f>H113</f>
        <v>4122.5229600000002</v>
      </c>
      <c r="I112" s="40">
        <f>I113</f>
        <v>4122.5229600000002</v>
      </c>
      <c r="J112" s="40">
        <f>J113</f>
        <v>4122.5229600000002</v>
      </c>
      <c r="K112" s="40">
        <f>K113</f>
        <v>100</v>
      </c>
    </row>
    <row r="113" spans="1:11">
      <c r="A113" s="20"/>
      <c r="B113" s="23" t="s">
        <v>146</v>
      </c>
      <c r="C113" s="33">
        <v>992</v>
      </c>
      <c r="D113" s="42" t="s">
        <v>13</v>
      </c>
      <c r="E113" s="42" t="s">
        <v>30</v>
      </c>
      <c r="F113" s="42" t="s">
        <v>230</v>
      </c>
      <c r="G113" s="44"/>
      <c r="H113" s="40">
        <f>H114</f>
        <v>4122.5229600000002</v>
      </c>
      <c r="I113" s="40">
        <f>I114</f>
        <v>4122.5229600000002</v>
      </c>
      <c r="J113" s="40">
        <f>J114</f>
        <v>4122.5229600000002</v>
      </c>
      <c r="K113" s="57">
        <f t="shared" si="1"/>
        <v>100</v>
      </c>
    </row>
    <row r="114" spans="1:11" ht="25.5">
      <c r="A114" s="20"/>
      <c r="B114" s="37" t="s">
        <v>109</v>
      </c>
      <c r="C114" s="33">
        <v>992</v>
      </c>
      <c r="D114" s="42" t="s">
        <v>13</v>
      </c>
      <c r="E114" s="42" t="s">
        <v>30</v>
      </c>
      <c r="F114" s="42" t="s">
        <v>231</v>
      </c>
      <c r="G114" s="44" t="s">
        <v>191</v>
      </c>
      <c r="H114" s="40">
        <f>4054.87+67.65296</f>
        <v>4122.5229600000002</v>
      </c>
      <c r="I114" s="40">
        <f>4054.87+67.65296</f>
        <v>4122.5229600000002</v>
      </c>
      <c r="J114" s="40">
        <f>4054.87+67.65296</f>
        <v>4122.5229600000002</v>
      </c>
      <c r="K114" s="57">
        <f t="shared" si="1"/>
        <v>100</v>
      </c>
    </row>
    <row r="115" spans="1:11">
      <c r="A115" s="20"/>
      <c r="B115" s="37" t="s">
        <v>54</v>
      </c>
      <c r="C115" s="33">
        <v>992</v>
      </c>
      <c r="D115" s="38" t="s">
        <v>13</v>
      </c>
      <c r="E115" s="38" t="s">
        <v>36</v>
      </c>
      <c r="F115" s="42"/>
      <c r="G115" s="44"/>
      <c r="H115" s="40">
        <f>H119+H125+H116</f>
        <v>935.58100000000002</v>
      </c>
      <c r="I115" s="40">
        <f>I119+I125+I116</f>
        <v>935.58100000000002</v>
      </c>
      <c r="J115" s="40">
        <f>J119+J125+J116</f>
        <v>586.58100000000002</v>
      </c>
      <c r="K115" s="57">
        <f t="shared" si="1"/>
        <v>62.69697653116085</v>
      </c>
    </row>
    <row r="116" spans="1:11" ht="38.25">
      <c r="A116" s="20"/>
      <c r="B116" s="37" t="s">
        <v>148</v>
      </c>
      <c r="C116" s="33">
        <v>992</v>
      </c>
      <c r="D116" s="38" t="s">
        <v>13</v>
      </c>
      <c r="E116" s="38" t="s">
        <v>36</v>
      </c>
      <c r="F116" s="42" t="s">
        <v>232</v>
      </c>
      <c r="G116" s="44"/>
      <c r="H116" s="40">
        <f>H117</f>
        <v>349</v>
      </c>
      <c r="I116" s="40">
        <f>I117</f>
        <v>349</v>
      </c>
      <c r="J116" s="40">
        <f>J117</f>
        <v>0</v>
      </c>
      <c r="K116" s="57">
        <f t="shared" si="1"/>
        <v>0</v>
      </c>
    </row>
    <row r="117" spans="1:11" ht="38.25">
      <c r="A117" s="20"/>
      <c r="B117" s="37" t="s">
        <v>149</v>
      </c>
      <c r="C117" s="33">
        <v>992</v>
      </c>
      <c r="D117" s="38" t="s">
        <v>13</v>
      </c>
      <c r="E117" s="38" t="s">
        <v>36</v>
      </c>
      <c r="F117" s="42" t="s">
        <v>233</v>
      </c>
      <c r="G117" s="44"/>
      <c r="H117" s="40">
        <f>H118</f>
        <v>349</v>
      </c>
      <c r="I117" s="40">
        <f>I118</f>
        <v>349</v>
      </c>
      <c r="J117" s="40">
        <f>J118</f>
        <v>0</v>
      </c>
      <c r="K117" s="57">
        <f t="shared" si="1"/>
        <v>0</v>
      </c>
    </row>
    <row r="118" spans="1:11" ht="25.5">
      <c r="A118" s="20"/>
      <c r="B118" s="37" t="s">
        <v>109</v>
      </c>
      <c r="C118" s="33">
        <v>992</v>
      </c>
      <c r="D118" s="38" t="s">
        <v>13</v>
      </c>
      <c r="E118" s="38" t="s">
        <v>36</v>
      </c>
      <c r="F118" s="42" t="s">
        <v>233</v>
      </c>
      <c r="G118" s="44" t="s">
        <v>191</v>
      </c>
      <c r="H118" s="40">
        <f>389-40</f>
        <v>349</v>
      </c>
      <c r="I118" s="40">
        <f>389-40</f>
        <v>349</v>
      </c>
      <c r="J118" s="40">
        <v>0</v>
      </c>
      <c r="K118" s="57">
        <f t="shared" si="1"/>
        <v>0</v>
      </c>
    </row>
    <row r="119" spans="1:11" ht="38.25" customHeight="1">
      <c r="A119" s="20"/>
      <c r="B119" s="37" t="s">
        <v>144</v>
      </c>
      <c r="C119" s="33">
        <v>992</v>
      </c>
      <c r="D119" s="42" t="s">
        <v>13</v>
      </c>
      <c r="E119" s="42" t="s">
        <v>36</v>
      </c>
      <c r="F119" s="42" t="s">
        <v>80</v>
      </c>
      <c r="G119" s="44"/>
      <c r="H119" s="40">
        <f>H120</f>
        <v>582.58100000000002</v>
      </c>
      <c r="I119" s="40">
        <f>I120</f>
        <v>582.58100000000002</v>
      </c>
      <c r="J119" s="40">
        <f>J120</f>
        <v>582.58100000000002</v>
      </c>
      <c r="K119" s="57">
        <f t="shared" si="1"/>
        <v>100</v>
      </c>
    </row>
    <row r="120" spans="1:11" ht="25.5" customHeight="1">
      <c r="A120" s="20"/>
      <c r="B120" s="37" t="s">
        <v>150</v>
      </c>
      <c r="C120" s="33">
        <v>992</v>
      </c>
      <c r="D120" s="42" t="s">
        <v>13</v>
      </c>
      <c r="E120" s="42" t="s">
        <v>36</v>
      </c>
      <c r="F120" s="42" t="s">
        <v>234</v>
      </c>
      <c r="G120" s="44"/>
      <c r="H120" s="40">
        <f>H121+H123</f>
        <v>582.58100000000002</v>
      </c>
      <c r="I120" s="40">
        <f>I121+I123</f>
        <v>582.58100000000002</v>
      </c>
      <c r="J120" s="40">
        <f>J121+J123</f>
        <v>582.58100000000002</v>
      </c>
      <c r="K120" s="57">
        <f t="shared" si="1"/>
        <v>100</v>
      </c>
    </row>
    <row r="121" spans="1:11">
      <c r="A121" s="20"/>
      <c r="B121" s="37" t="s">
        <v>151</v>
      </c>
      <c r="C121" s="33">
        <v>992</v>
      </c>
      <c r="D121" s="42" t="s">
        <v>13</v>
      </c>
      <c r="E121" s="42" t="s">
        <v>36</v>
      </c>
      <c r="F121" s="42" t="s">
        <v>235</v>
      </c>
      <c r="G121" s="44"/>
      <c r="H121" s="40">
        <f>H122</f>
        <v>65</v>
      </c>
      <c r="I121" s="40">
        <f>I122</f>
        <v>65</v>
      </c>
      <c r="J121" s="40">
        <f>J122</f>
        <v>65</v>
      </c>
      <c r="K121" s="57">
        <f t="shared" si="1"/>
        <v>100</v>
      </c>
    </row>
    <row r="122" spans="1:11" ht="25.5">
      <c r="A122" s="20"/>
      <c r="B122" s="37" t="s">
        <v>109</v>
      </c>
      <c r="C122" s="33">
        <v>992</v>
      </c>
      <c r="D122" s="42" t="s">
        <v>13</v>
      </c>
      <c r="E122" s="42" t="s">
        <v>36</v>
      </c>
      <c r="F122" s="42" t="s">
        <v>235</v>
      </c>
      <c r="G122" s="44" t="s">
        <v>191</v>
      </c>
      <c r="H122" s="40">
        <v>65</v>
      </c>
      <c r="I122" s="40">
        <v>65</v>
      </c>
      <c r="J122" s="40">
        <v>65</v>
      </c>
      <c r="K122" s="57">
        <f t="shared" si="1"/>
        <v>100</v>
      </c>
    </row>
    <row r="123" spans="1:11">
      <c r="A123" s="20"/>
      <c r="B123" s="37" t="s">
        <v>55</v>
      </c>
      <c r="C123" s="33">
        <v>992</v>
      </c>
      <c r="D123" s="42" t="s">
        <v>13</v>
      </c>
      <c r="E123" s="42" t="s">
        <v>36</v>
      </c>
      <c r="F123" s="42" t="s">
        <v>236</v>
      </c>
      <c r="G123" s="44"/>
      <c r="H123" s="40">
        <f>H124</f>
        <v>517.58100000000002</v>
      </c>
      <c r="I123" s="40">
        <f>I124</f>
        <v>517.58100000000002</v>
      </c>
      <c r="J123" s="40">
        <f>J124</f>
        <v>517.58100000000002</v>
      </c>
      <c r="K123" s="57">
        <f t="shared" si="1"/>
        <v>100</v>
      </c>
    </row>
    <row r="124" spans="1:11" ht="25.5">
      <c r="A124" s="20"/>
      <c r="B124" s="37" t="s">
        <v>109</v>
      </c>
      <c r="C124" s="33">
        <v>992</v>
      </c>
      <c r="D124" s="42" t="s">
        <v>13</v>
      </c>
      <c r="E124" s="42" t="s">
        <v>36</v>
      </c>
      <c r="F124" s="42" t="s">
        <v>236</v>
      </c>
      <c r="G124" s="44" t="s">
        <v>191</v>
      </c>
      <c r="H124" s="40">
        <f>200.7963+283+4.2037+29.92853-0.34753</f>
        <v>517.58100000000002</v>
      </c>
      <c r="I124" s="40">
        <f>200.7963+283+4.2037+29.92853-0.34753</f>
        <v>517.58100000000002</v>
      </c>
      <c r="J124" s="40">
        <f>200.7963+283+4.2037+29.92853-0.34753</f>
        <v>517.58100000000002</v>
      </c>
      <c r="K124" s="57">
        <f t="shared" si="1"/>
        <v>100</v>
      </c>
    </row>
    <row r="125" spans="1:11" ht="38.25">
      <c r="A125" s="20"/>
      <c r="B125" s="37" t="s">
        <v>152</v>
      </c>
      <c r="C125" s="33">
        <v>992</v>
      </c>
      <c r="D125" s="42" t="s">
        <v>13</v>
      </c>
      <c r="E125" s="42" t="s">
        <v>36</v>
      </c>
      <c r="F125" s="42" t="s">
        <v>237</v>
      </c>
      <c r="G125" s="44"/>
      <c r="H125" s="40">
        <f>H126</f>
        <v>4</v>
      </c>
      <c r="I125" s="40">
        <f>I126</f>
        <v>4</v>
      </c>
      <c r="J125" s="40">
        <f>J126</f>
        <v>4</v>
      </c>
      <c r="K125" s="57">
        <f t="shared" si="1"/>
        <v>100</v>
      </c>
    </row>
    <row r="126" spans="1:11" ht="25.5">
      <c r="A126" s="20"/>
      <c r="B126" s="37" t="s">
        <v>153</v>
      </c>
      <c r="C126" s="33">
        <v>992</v>
      </c>
      <c r="D126" s="42" t="s">
        <v>13</v>
      </c>
      <c r="E126" s="42" t="s">
        <v>36</v>
      </c>
      <c r="F126" s="42" t="s">
        <v>238</v>
      </c>
      <c r="G126" s="44"/>
      <c r="H126" s="40">
        <f>H127</f>
        <v>4</v>
      </c>
      <c r="I126" s="40">
        <f>I127</f>
        <v>4</v>
      </c>
      <c r="J126" s="40">
        <f>J127</f>
        <v>4</v>
      </c>
      <c r="K126" s="57">
        <f t="shared" si="1"/>
        <v>100</v>
      </c>
    </row>
    <row r="127" spans="1:11" ht="25.5">
      <c r="A127" s="20"/>
      <c r="B127" s="37" t="s">
        <v>109</v>
      </c>
      <c r="C127" s="33">
        <v>992</v>
      </c>
      <c r="D127" s="42" t="s">
        <v>13</v>
      </c>
      <c r="E127" s="42" t="s">
        <v>36</v>
      </c>
      <c r="F127" s="42" t="s">
        <v>238</v>
      </c>
      <c r="G127" s="44" t="s">
        <v>191</v>
      </c>
      <c r="H127" s="40">
        <v>4</v>
      </c>
      <c r="I127" s="40">
        <v>4</v>
      </c>
      <c r="J127" s="40">
        <v>4</v>
      </c>
      <c r="K127" s="57">
        <f t="shared" si="1"/>
        <v>100</v>
      </c>
    </row>
    <row r="128" spans="1:11">
      <c r="A128" s="18" t="s">
        <v>154</v>
      </c>
      <c r="B128" s="59" t="s">
        <v>37</v>
      </c>
      <c r="C128" s="33">
        <v>992</v>
      </c>
      <c r="D128" s="53" t="s">
        <v>38</v>
      </c>
      <c r="E128" s="53"/>
      <c r="F128" s="53"/>
      <c r="G128" s="54"/>
      <c r="H128" s="36">
        <f>H133+H139+H129</f>
        <v>12044.15632</v>
      </c>
      <c r="I128" s="36">
        <f>I133+I139+I129</f>
        <v>12044.15632</v>
      </c>
      <c r="J128" s="36">
        <f>J133+J139+J129</f>
        <v>12038.526539999999</v>
      </c>
      <c r="K128" s="57">
        <f t="shared" si="1"/>
        <v>99.953257165961446</v>
      </c>
    </row>
    <row r="129" spans="1:11">
      <c r="A129" s="8"/>
      <c r="B129" s="25" t="s">
        <v>155</v>
      </c>
      <c r="C129" s="33">
        <v>992</v>
      </c>
      <c r="D129" s="42" t="s">
        <v>38</v>
      </c>
      <c r="E129" s="42" t="s">
        <v>10</v>
      </c>
      <c r="F129" s="42"/>
      <c r="G129" s="44"/>
      <c r="H129" s="40">
        <f>H130</f>
        <v>3525.6162899999999</v>
      </c>
      <c r="I129" s="40">
        <f>I130</f>
        <v>3525.6162899999999</v>
      </c>
      <c r="J129" s="40">
        <f>J130</f>
        <v>3519.9865099999997</v>
      </c>
      <c r="K129" s="31">
        <f t="shared" si="1"/>
        <v>99.840317846954349</v>
      </c>
    </row>
    <row r="130" spans="1:11" ht="38.25">
      <c r="A130" s="8"/>
      <c r="B130" s="25" t="s">
        <v>156</v>
      </c>
      <c r="C130" s="33">
        <v>992</v>
      </c>
      <c r="D130" s="42" t="s">
        <v>38</v>
      </c>
      <c r="E130" s="42" t="s">
        <v>10</v>
      </c>
      <c r="F130" s="42" t="s">
        <v>92</v>
      </c>
      <c r="G130" s="44"/>
      <c r="H130" s="40">
        <f>H131</f>
        <v>3525.6162899999999</v>
      </c>
      <c r="I130" s="40">
        <f>I131</f>
        <v>3525.6162899999999</v>
      </c>
      <c r="J130" s="40">
        <f>J131</f>
        <v>3519.9865099999997</v>
      </c>
      <c r="K130" s="57">
        <f t="shared" si="1"/>
        <v>99.840317846954349</v>
      </c>
    </row>
    <row r="131" spans="1:11">
      <c r="A131" s="8"/>
      <c r="B131" s="25" t="s">
        <v>157</v>
      </c>
      <c r="C131" s="33">
        <v>992</v>
      </c>
      <c r="D131" s="42" t="s">
        <v>38</v>
      </c>
      <c r="E131" s="42" t="s">
        <v>10</v>
      </c>
      <c r="F131" s="42" t="s">
        <v>239</v>
      </c>
      <c r="G131" s="44"/>
      <c r="H131" s="40">
        <f>H132</f>
        <v>3525.6162899999999</v>
      </c>
      <c r="I131" s="40">
        <f>I132</f>
        <v>3525.6162899999999</v>
      </c>
      <c r="J131" s="40">
        <f>J132</f>
        <v>3519.9865099999997</v>
      </c>
      <c r="K131" s="57">
        <f t="shared" si="1"/>
        <v>99.840317846954349</v>
      </c>
    </row>
    <row r="132" spans="1:11">
      <c r="A132" s="8"/>
      <c r="B132" s="37" t="s">
        <v>158</v>
      </c>
      <c r="C132" s="33">
        <v>992</v>
      </c>
      <c r="D132" s="42" t="s">
        <v>38</v>
      </c>
      <c r="E132" s="42" t="s">
        <v>10</v>
      </c>
      <c r="F132" s="42" t="s">
        <v>239</v>
      </c>
      <c r="G132" s="44" t="s">
        <v>240</v>
      </c>
      <c r="H132" s="40">
        <v>3525.6162899999999</v>
      </c>
      <c r="I132" s="40">
        <v>3525.6162899999999</v>
      </c>
      <c r="J132" s="40">
        <f>3525.61629-5.62978</f>
        <v>3519.9865099999997</v>
      </c>
      <c r="K132" s="57">
        <f t="shared" si="1"/>
        <v>99.840317846954349</v>
      </c>
    </row>
    <row r="133" spans="1:11">
      <c r="A133" s="20"/>
      <c r="B133" s="37" t="s">
        <v>39</v>
      </c>
      <c r="C133" s="33">
        <v>992</v>
      </c>
      <c r="D133" s="38" t="s">
        <v>38</v>
      </c>
      <c r="E133" s="38" t="s">
        <v>12</v>
      </c>
      <c r="F133" s="38"/>
      <c r="G133" s="39"/>
      <c r="H133" s="40">
        <f>H134</f>
        <v>697.57421999999997</v>
      </c>
      <c r="I133" s="40">
        <f>I134</f>
        <v>697.57421999999997</v>
      </c>
      <c r="J133" s="40">
        <f>J134</f>
        <v>697.57421999999997</v>
      </c>
      <c r="K133" s="57">
        <f t="shared" si="1"/>
        <v>100</v>
      </c>
    </row>
    <row r="134" spans="1:11" ht="37.5" customHeight="1">
      <c r="A134" s="81"/>
      <c r="B134" s="6" t="s">
        <v>159</v>
      </c>
      <c r="C134" s="33">
        <v>992</v>
      </c>
      <c r="D134" s="38" t="s">
        <v>38</v>
      </c>
      <c r="E134" s="38" t="s">
        <v>12</v>
      </c>
      <c r="F134" s="88" t="s">
        <v>83</v>
      </c>
      <c r="G134" s="8"/>
      <c r="H134" s="57">
        <f>H135+H137</f>
        <v>697.57421999999997</v>
      </c>
      <c r="I134" s="57">
        <f>I135+I137</f>
        <v>697.57421999999997</v>
      </c>
      <c r="J134" s="57">
        <f>J135+J137</f>
        <v>697.57421999999997</v>
      </c>
      <c r="K134" s="57">
        <f t="shared" si="1"/>
        <v>100</v>
      </c>
    </row>
    <row r="135" spans="1:11">
      <c r="A135" s="81"/>
      <c r="B135" s="37" t="s">
        <v>94</v>
      </c>
      <c r="C135" s="33">
        <v>992</v>
      </c>
      <c r="D135" s="38" t="s">
        <v>38</v>
      </c>
      <c r="E135" s="38" t="s">
        <v>12</v>
      </c>
      <c r="F135" s="41" t="s">
        <v>241</v>
      </c>
      <c r="G135" s="8"/>
      <c r="H135" s="57">
        <f>H136</f>
        <v>252.02764999999999</v>
      </c>
      <c r="I135" s="57">
        <f>I136</f>
        <v>252.02764999999999</v>
      </c>
      <c r="J135" s="57">
        <f>J136</f>
        <v>252.02764999999999</v>
      </c>
      <c r="K135" s="57">
        <f t="shared" si="1"/>
        <v>100</v>
      </c>
    </row>
    <row r="136" spans="1:11" ht="25.5">
      <c r="A136" s="81"/>
      <c r="B136" s="37" t="s">
        <v>109</v>
      </c>
      <c r="C136" s="33">
        <v>992</v>
      </c>
      <c r="D136" s="38" t="s">
        <v>38</v>
      </c>
      <c r="E136" s="38" t="s">
        <v>12</v>
      </c>
      <c r="F136" s="41" t="s">
        <v>241</v>
      </c>
      <c r="G136" s="8">
        <v>240</v>
      </c>
      <c r="H136" s="57">
        <f>222+30.22918-0.20153</f>
        <v>252.02764999999999</v>
      </c>
      <c r="I136" s="57">
        <f>222+30.22918-0.20153</f>
        <v>252.02764999999999</v>
      </c>
      <c r="J136" s="57">
        <f>222+30.22918-0.20153</f>
        <v>252.02764999999999</v>
      </c>
      <c r="K136" s="57">
        <f t="shared" si="1"/>
        <v>100</v>
      </c>
    </row>
    <row r="137" spans="1:11">
      <c r="A137" s="81"/>
      <c r="B137" s="37" t="s">
        <v>160</v>
      </c>
      <c r="C137" s="33">
        <v>992</v>
      </c>
      <c r="D137" s="38" t="s">
        <v>38</v>
      </c>
      <c r="E137" s="38" t="s">
        <v>12</v>
      </c>
      <c r="F137" s="41" t="s">
        <v>242</v>
      </c>
      <c r="G137" s="8"/>
      <c r="H137" s="57">
        <f>H138</f>
        <v>445.54656999999997</v>
      </c>
      <c r="I137" s="57">
        <f>I138</f>
        <v>445.54656999999997</v>
      </c>
      <c r="J137" s="57">
        <f>J138</f>
        <v>445.54656999999997</v>
      </c>
      <c r="K137" s="57">
        <f t="shared" si="1"/>
        <v>100</v>
      </c>
    </row>
    <row r="138" spans="1:11" ht="25.5">
      <c r="A138" s="81"/>
      <c r="B138" s="37" t="s">
        <v>109</v>
      </c>
      <c r="C138" s="33">
        <v>992</v>
      </c>
      <c r="D138" s="38" t="s">
        <v>38</v>
      </c>
      <c r="E138" s="38" t="s">
        <v>12</v>
      </c>
      <c r="F138" s="41" t="s">
        <v>242</v>
      </c>
      <c r="G138" s="8">
        <v>240</v>
      </c>
      <c r="H138" s="57">
        <f>851.131-520+96.68272+18-0.26715</f>
        <v>445.54656999999997</v>
      </c>
      <c r="I138" s="57">
        <f>851.131-520+96.68272+18-0.26715</f>
        <v>445.54656999999997</v>
      </c>
      <c r="J138" s="57">
        <f>851.131-520+96.68272+18-0.26715</f>
        <v>445.54656999999997</v>
      </c>
      <c r="K138" s="57">
        <f t="shared" si="1"/>
        <v>100</v>
      </c>
    </row>
    <row r="139" spans="1:11">
      <c r="A139" s="81"/>
      <c r="B139" s="25" t="s">
        <v>40</v>
      </c>
      <c r="C139" s="33">
        <v>992</v>
      </c>
      <c r="D139" s="42" t="s">
        <v>38</v>
      </c>
      <c r="E139" s="42" t="s">
        <v>26</v>
      </c>
      <c r="F139" s="42"/>
      <c r="G139" s="8"/>
      <c r="H139" s="57">
        <f>H140</f>
        <v>7820.9658099999997</v>
      </c>
      <c r="I139" s="57">
        <f>I140</f>
        <v>7820.9658099999997</v>
      </c>
      <c r="J139" s="57">
        <f>J140</f>
        <v>7820.9658099999997</v>
      </c>
      <c r="K139" s="57">
        <f t="shared" si="1"/>
        <v>100</v>
      </c>
    </row>
    <row r="140" spans="1:11" ht="39" customHeight="1">
      <c r="A140" s="81"/>
      <c r="B140" s="6" t="s">
        <v>161</v>
      </c>
      <c r="C140" s="33">
        <v>992</v>
      </c>
      <c r="D140" s="42" t="s">
        <v>38</v>
      </c>
      <c r="E140" s="42" t="s">
        <v>26</v>
      </c>
      <c r="F140" s="88" t="s">
        <v>84</v>
      </c>
      <c r="G140" s="8"/>
      <c r="H140" s="57">
        <f>H141+H143+H145+H147</f>
        <v>7820.9658099999997</v>
      </c>
      <c r="I140" s="57">
        <f>I141+I143+I145+I147</f>
        <v>7820.9658099999997</v>
      </c>
      <c r="J140" s="57">
        <f>J141+J143+J145+J147</f>
        <v>7820.9658099999997</v>
      </c>
      <c r="K140" s="57">
        <f t="shared" si="1"/>
        <v>100</v>
      </c>
    </row>
    <row r="141" spans="1:11">
      <c r="A141" s="20"/>
      <c r="B141" s="58" t="s">
        <v>41</v>
      </c>
      <c r="C141" s="33">
        <v>992</v>
      </c>
      <c r="D141" s="42" t="s">
        <v>38</v>
      </c>
      <c r="E141" s="42" t="s">
        <v>26</v>
      </c>
      <c r="F141" s="38" t="s">
        <v>243</v>
      </c>
      <c r="G141" s="39"/>
      <c r="H141" s="40">
        <f>H142</f>
        <v>1654.6110200000001</v>
      </c>
      <c r="I141" s="40">
        <f>I142</f>
        <v>1654.6110200000001</v>
      </c>
      <c r="J141" s="40">
        <f>J142</f>
        <v>1654.6110200000001</v>
      </c>
      <c r="K141" s="57">
        <f t="shared" si="1"/>
        <v>100</v>
      </c>
    </row>
    <row r="142" spans="1:11" ht="25.5">
      <c r="A142" s="20"/>
      <c r="B142" s="37" t="s">
        <v>109</v>
      </c>
      <c r="C142" s="33">
        <v>992</v>
      </c>
      <c r="D142" s="42" t="s">
        <v>38</v>
      </c>
      <c r="E142" s="42" t="s">
        <v>26</v>
      </c>
      <c r="F142" s="38" t="s">
        <v>243</v>
      </c>
      <c r="G142" s="39" t="s">
        <v>191</v>
      </c>
      <c r="H142" s="40">
        <v>1654.6110200000001</v>
      </c>
      <c r="I142" s="40">
        <v>1654.6110200000001</v>
      </c>
      <c r="J142" s="40">
        <v>1654.6110200000001</v>
      </c>
      <c r="K142" s="57">
        <f t="shared" si="1"/>
        <v>100</v>
      </c>
    </row>
    <row r="143" spans="1:11">
      <c r="A143" s="20"/>
      <c r="B143" s="38" t="s">
        <v>42</v>
      </c>
      <c r="C143" s="33">
        <v>992</v>
      </c>
      <c r="D143" s="42" t="s">
        <v>38</v>
      </c>
      <c r="E143" s="42" t="s">
        <v>26</v>
      </c>
      <c r="F143" s="38" t="s">
        <v>244</v>
      </c>
      <c r="G143" s="39"/>
      <c r="H143" s="40">
        <f>H144</f>
        <v>1331.4327900000001</v>
      </c>
      <c r="I143" s="40">
        <f>I144</f>
        <v>1331.4327900000001</v>
      </c>
      <c r="J143" s="40">
        <f>J144</f>
        <v>1331.4327900000001</v>
      </c>
      <c r="K143" s="57">
        <f t="shared" si="1"/>
        <v>100</v>
      </c>
    </row>
    <row r="144" spans="1:11" ht="25.5">
      <c r="A144" s="20"/>
      <c r="B144" s="37" t="s">
        <v>109</v>
      </c>
      <c r="C144" s="33">
        <v>992</v>
      </c>
      <c r="D144" s="42" t="s">
        <v>38</v>
      </c>
      <c r="E144" s="42" t="s">
        <v>26</v>
      </c>
      <c r="F144" s="38" t="s">
        <v>244</v>
      </c>
      <c r="G144" s="39" t="s">
        <v>191</v>
      </c>
      <c r="H144" s="40">
        <v>1331.4327900000001</v>
      </c>
      <c r="I144" s="40">
        <v>1331.4327900000001</v>
      </c>
      <c r="J144" s="40">
        <v>1331.4327900000001</v>
      </c>
      <c r="K144" s="57">
        <f t="shared" si="1"/>
        <v>100</v>
      </c>
    </row>
    <row r="145" spans="1:11">
      <c r="A145" s="20"/>
      <c r="B145" s="37" t="s">
        <v>162</v>
      </c>
      <c r="C145" s="33">
        <v>992</v>
      </c>
      <c r="D145" s="42" t="s">
        <v>38</v>
      </c>
      <c r="E145" s="42" t="s">
        <v>26</v>
      </c>
      <c r="F145" s="38" t="s">
        <v>245</v>
      </c>
      <c r="G145" s="39"/>
      <c r="H145" s="40">
        <f>H146</f>
        <v>494.57996000000003</v>
      </c>
      <c r="I145" s="40">
        <f>I146</f>
        <v>494.57996000000003</v>
      </c>
      <c r="J145" s="40">
        <f>J146</f>
        <v>494.57996000000003</v>
      </c>
      <c r="K145" s="57">
        <f t="shared" si="1"/>
        <v>100</v>
      </c>
    </row>
    <row r="146" spans="1:11" ht="25.5">
      <c r="A146" s="20"/>
      <c r="B146" s="37" t="s">
        <v>109</v>
      </c>
      <c r="C146" s="33">
        <v>992</v>
      </c>
      <c r="D146" s="42" t="s">
        <v>38</v>
      </c>
      <c r="E146" s="42" t="s">
        <v>26</v>
      </c>
      <c r="F146" s="38" t="s">
        <v>245</v>
      </c>
      <c r="G146" s="39" t="s">
        <v>191</v>
      </c>
      <c r="H146" s="40">
        <v>494.57996000000003</v>
      </c>
      <c r="I146" s="40">
        <v>494.57996000000003</v>
      </c>
      <c r="J146" s="40">
        <v>494.57996000000003</v>
      </c>
      <c r="K146" s="57">
        <f t="shared" si="1"/>
        <v>100</v>
      </c>
    </row>
    <row r="147" spans="1:11">
      <c r="A147" s="20"/>
      <c r="B147" s="37" t="s">
        <v>163</v>
      </c>
      <c r="C147" s="33">
        <v>992</v>
      </c>
      <c r="D147" s="42" t="s">
        <v>38</v>
      </c>
      <c r="E147" s="42" t="s">
        <v>26</v>
      </c>
      <c r="F147" s="38" t="s">
        <v>246</v>
      </c>
      <c r="G147" s="39"/>
      <c r="H147" s="40">
        <f>H148</f>
        <v>4340.3420399999995</v>
      </c>
      <c r="I147" s="40">
        <f>I148</f>
        <v>4340.3420399999995</v>
      </c>
      <c r="J147" s="40">
        <f>J148</f>
        <v>4340.3420399999995</v>
      </c>
      <c r="K147" s="57">
        <f t="shared" si="1"/>
        <v>100</v>
      </c>
    </row>
    <row r="148" spans="1:11" ht="25.5">
      <c r="A148" s="20"/>
      <c r="B148" s="37" t="s">
        <v>109</v>
      </c>
      <c r="C148" s="33">
        <v>992</v>
      </c>
      <c r="D148" s="42" t="s">
        <v>38</v>
      </c>
      <c r="E148" s="42" t="s">
        <v>26</v>
      </c>
      <c r="F148" s="38" t="s">
        <v>246</v>
      </c>
      <c r="G148" s="39" t="s">
        <v>191</v>
      </c>
      <c r="H148" s="40">
        <f>4413.92465-73.58261</f>
        <v>4340.3420399999995</v>
      </c>
      <c r="I148" s="40">
        <f>4413.92465-73.58261</f>
        <v>4340.3420399999995</v>
      </c>
      <c r="J148" s="40">
        <f>4413.92465-73.58261</f>
        <v>4340.3420399999995</v>
      </c>
      <c r="K148" s="57">
        <f t="shared" ref="K148:K190" si="2">J148/I148*100</f>
        <v>100</v>
      </c>
    </row>
    <row r="149" spans="1:11">
      <c r="A149" s="24" t="s">
        <v>164</v>
      </c>
      <c r="B149" s="59" t="s">
        <v>43</v>
      </c>
      <c r="C149" s="33">
        <v>992</v>
      </c>
      <c r="D149" s="53" t="s">
        <v>44</v>
      </c>
      <c r="E149" s="53"/>
      <c r="F149" s="53"/>
      <c r="G149" s="54"/>
      <c r="H149" s="36">
        <f>H150</f>
        <v>63</v>
      </c>
      <c r="I149" s="36">
        <f>I150</f>
        <v>63</v>
      </c>
      <c r="J149" s="36">
        <f>J150</f>
        <v>63</v>
      </c>
      <c r="K149" s="57">
        <f t="shared" si="2"/>
        <v>100</v>
      </c>
    </row>
    <row r="150" spans="1:11">
      <c r="A150" s="8"/>
      <c r="B150" s="25" t="s">
        <v>45</v>
      </c>
      <c r="C150" s="33">
        <v>992</v>
      </c>
      <c r="D150" s="42" t="s">
        <v>44</v>
      </c>
      <c r="E150" s="42" t="s">
        <v>44</v>
      </c>
      <c r="F150" s="42"/>
      <c r="G150" s="44"/>
      <c r="H150" s="40">
        <f>H151</f>
        <v>63</v>
      </c>
      <c r="I150" s="40">
        <f>I151</f>
        <v>63</v>
      </c>
      <c r="J150" s="40">
        <f>J151</f>
        <v>63</v>
      </c>
      <c r="K150" s="57">
        <f t="shared" si="2"/>
        <v>100</v>
      </c>
    </row>
    <row r="151" spans="1:11" ht="27" customHeight="1">
      <c r="A151" s="8"/>
      <c r="B151" s="25" t="s">
        <v>165</v>
      </c>
      <c r="C151" s="33">
        <v>992</v>
      </c>
      <c r="D151" s="42" t="s">
        <v>44</v>
      </c>
      <c r="E151" s="42" t="s">
        <v>44</v>
      </c>
      <c r="F151" s="42" t="s">
        <v>85</v>
      </c>
      <c r="G151" s="44"/>
      <c r="H151" s="40">
        <f>H152</f>
        <v>63</v>
      </c>
      <c r="I151" s="40">
        <f>I152</f>
        <v>63</v>
      </c>
      <c r="J151" s="40">
        <f>J152</f>
        <v>63</v>
      </c>
      <c r="K151" s="57">
        <f t="shared" si="2"/>
        <v>100</v>
      </c>
    </row>
    <row r="152" spans="1:11">
      <c r="A152" s="8"/>
      <c r="B152" s="25" t="s">
        <v>166</v>
      </c>
      <c r="C152" s="33">
        <v>992</v>
      </c>
      <c r="D152" s="42" t="s">
        <v>44</v>
      </c>
      <c r="E152" s="42" t="s">
        <v>44</v>
      </c>
      <c r="F152" s="42" t="s">
        <v>247</v>
      </c>
      <c r="G152" s="44"/>
      <c r="H152" s="40">
        <f>H153</f>
        <v>63</v>
      </c>
      <c r="I152" s="40">
        <f>I153</f>
        <v>63</v>
      </c>
      <c r="J152" s="40">
        <f>J153</f>
        <v>63</v>
      </c>
      <c r="K152" s="31">
        <f t="shared" si="2"/>
        <v>100</v>
      </c>
    </row>
    <row r="153" spans="1:11" ht="25.5">
      <c r="A153" s="8"/>
      <c r="B153" s="37" t="s">
        <v>109</v>
      </c>
      <c r="C153" s="33">
        <v>992</v>
      </c>
      <c r="D153" s="42" t="s">
        <v>44</v>
      </c>
      <c r="E153" s="42" t="s">
        <v>44</v>
      </c>
      <c r="F153" s="42" t="s">
        <v>247</v>
      </c>
      <c r="G153" s="44" t="s">
        <v>191</v>
      </c>
      <c r="H153" s="40">
        <v>63</v>
      </c>
      <c r="I153" s="40">
        <v>63</v>
      </c>
      <c r="J153" s="40">
        <v>63</v>
      </c>
      <c r="K153" s="57">
        <f t="shared" si="2"/>
        <v>100</v>
      </c>
    </row>
    <row r="154" spans="1:11">
      <c r="A154" s="18" t="s">
        <v>167</v>
      </c>
      <c r="B154" s="59" t="s">
        <v>46</v>
      </c>
      <c r="C154" s="33">
        <v>992</v>
      </c>
      <c r="D154" s="53" t="s">
        <v>47</v>
      </c>
      <c r="E154" s="53"/>
      <c r="F154" s="53"/>
      <c r="G154" s="54"/>
      <c r="H154" s="36">
        <f>H155</f>
        <v>8537.1087799999987</v>
      </c>
      <c r="I154" s="36">
        <f>I155</f>
        <v>8537.1087799999987</v>
      </c>
      <c r="J154" s="36">
        <f>J155</f>
        <v>8533.1137599999984</v>
      </c>
      <c r="K154" s="57">
        <f t="shared" si="2"/>
        <v>99.953204063542458</v>
      </c>
    </row>
    <row r="155" spans="1:11">
      <c r="A155" s="8"/>
      <c r="B155" s="25" t="s">
        <v>48</v>
      </c>
      <c r="C155" s="33">
        <v>992</v>
      </c>
      <c r="D155" s="42" t="s">
        <v>47</v>
      </c>
      <c r="E155" s="42" t="s">
        <v>10</v>
      </c>
      <c r="F155" s="42"/>
      <c r="G155" s="44"/>
      <c r="H155" s="40">
        <f>H158+H174+H177+H156+H171</f>
        <v>8537.1087799999987</v>
      </c>
      <c r="I155" s="40">
        <f>I158+I174+I177+I156+I171</f>
        <v>8537.1087799999987</v>
      </c>
      <c r="J155" s="40">
        <f>J158+J174+J177+J156+J171</f>
        <v>8533.1137599999984</v>
      </c>
      <c r="K155" s="57">
        <f t="shared" si="2"/>
        <v>99.953204063542458</v>
      </c>
    </row>
    <row r="156" spans="1:11" ht="66.75" customHeight="1">
      <c r="A156" s="8"/>
      <c r="B156" s="25" t="s">
        <v>168</v>
      </c>
      <c r="C156" s="33">
        <v>992</v>
      </c>
      <c r="D156" s="42" t="s">
        <v>47</v>
      </c>
      <c r="E156" s="42" t="s">
        <v>10</v>
      </c>
      <c r="F156" s="42" t="s">
        <v>95</v>
      </c>
      <c r="G156" s="44"/>
      <c r="H156" s="40">
        <f>H157</f>
        <v>1686.4</v>
      </c>
      <c r="I156" s="40">
        <f>I157</f>
        <v>1686.4</v>
      </c>
      <c r="J156" s="40">
        <f>J157</f>
        <v>1686.4</v>
      </c>
      <c r="K156" s="57">
        <f t="shared" si="2"/>
        <v>100</v>
      </c>
    </row>
    <row r="157" spans="1:11">
      <c r="A157" s="8"/>
      <c r="B157" s="22" t="s">
        <v>169</v>
      </c>
      <c r="C157" s="33">
        <v>992</v>
      </c>
      <c r="D157" s="42" t="s">
        <v>47</v>
      </c>
      <c r="E157" s="42" t="s">
        <v>10</v>
      </c>
      <c r="F157" s="42" t="s">
        <v>95</v>
      </c>
      <c r="G157" s="44" t="s">
        <v>248</v>
      </c>
      <c r="H157" s="40">
        <v>1686.4</v>
      </c>
      <c r="I157" s="40">
        <v>1686.4</v>
      </c>
      <c r="J157" s="40">
        <v>1686.4</v>
      </c>
      <c r="K157" s="31">
        <f t="shared" si="2"/>
        <v>100</v>
      </c>
    </row>
    <row r="158" spans="1:11" ht="30" customHeight="1">
      <c r="A158" s="8"/>
      <c r="B158" s="37" t="s">
        <v>170</v>
      </c>
      <c r="C158" s="33">
        <v>992</v>
      </c>
      <c r="D158" s="42" t="s">
        <v>47</v>
      </c>
      <c r="E158" s="42" t="s">
        <v>10</v>
      </c>
      <c r="F158" s="42" t="s">
        <v>82</v>
      </c>
      <c r="G158" s="44"/>
      <c r="H158" s="40">
        <f>H159+H162+H165+H168</f>
        <v>5307.1719999999996</v>
      </c>
      <c r="I158" s="40">
        <f>I159+I162+I165+I168</f>
        <v>5307.1719999999996</v>
      </c>
      <c r="J158" s="40">
        <f>J159+J162+J165+J168</f>
        <v>5303.1769799999993</v>
      </c>
      <c r="K158" s="57">
        <f t="shared" si="2"/>
        <v>99.924724128029013</v>
      </c>
    </row>
    <row r="159" spans="1:11" ht="28.5" customHeight="1">
      <c r="A159" s="8"/>
      <c r="B159" s="37" t="s">
        <v>171</v>
      </c>
      <c r="C159" s="33">
        <v>992</v>
      </c>
      <c r="D159" s="42" t="s">
        <v>47</v>
      </c>
      <c r="E159" s="42" t="s">
        <v>10</v>
      </c>
      <c r="F159" s="42" t="s">
        <v>249</v>
      </c>
      <c r="G159" s="44"/>
      <c r="H159" s="40">
        <f>H160</f>
        <v>4836.5559999999996</v>
      </c>
      <c r="I159" s="40">
        <f>I160</f>
        <v>4836.5559999999996</v>
      </c>
      <c r="J159" s="40">
        <f>J160</f>
        <v>4836.5559999999996</v>
      </c>
      <c r="K159" s="57">
        <f t="shared" si="2"/>
        <v>100</v>
      </c>
    </row>
    <row r="160" spans="1:11" ht="25.5">
      <c r="A160" s="8"/>
      <c r="B160" s="6" t="s">
        <v>74</v>
      </c>
      <c r="C160" s="33">
        <v>992</v>
      </c>
      <c r="D160" s="42" t="s">
        <v>47</v>
      </c>
      <c r="E160" s="42" t="s">
        <v>10</v>
      </c>
      <c r="F160" s="42" t="s">
        <v>250</v>
      </c>
      <c r="G160" s="44"/>
      <c r="H160" s="40">
        <f>H161</f>
        <v>4836.5559999999996</v>
      </c>
      <c r="I160" s="40">
        <f>I161</f>
        <v>4836.5559999999996</v>
      </c>
      <c r="J160" s="40">
        <f>J161</f>
        <v>4836.5559999999996</v>
      </c>
      <c r="K160" s="57">
        <f>J160/I160*100</f>
        <v>100</v>
      </c>
    </row>
    <row r="161" spans="1:12">
      <c r="A161" s="8"/>
      <c r="B161" s="22" t="s">
        <v>169</v>
      </c>
      <c r="C161" s="33">
        <v>992</v>
      </c>
      <c r="D161" s="42" t="s">
        <v>47</v>
      </c>
      <c r="E161" s="42" t="s">
        <v>10</v>
      </c>
      <c r="F161" s="42" t="s">
        <v>250</v>
      </c>
      <c r="G161" s="44" t="s">
        <v>248</v>
      </c>
      <c r="H161" s="40">
        <v>4836.5559999999996</v>
      </c>
      <c r="I161" s="40">
        <v>4836.5559999999996</v>
      </c>
      <c r="J161" s="40">
        <v>4836.5559999999996</v>
      </c>
      <c r="K161" s="57">
        <f>J161/I161*100</f>
        <v>100</v>
      </c>
    </row>
    <row r="162" spans="1:12" ht="16.5" customHeight="1">
      <c r="A162" s="8"/>
      <c r="B162" s="37" t="s">
        <v>172</v>
      </c>
      <c r="C162" s="33">
        <v>992</v>
      </c>
      <c r="D162" s="42" t="s">
        <v>47</v>
      </c>
      <c r="E162" s="42" t="s">
        <v>10</v>
      </c>
      <c r="F162" s="47" t="s">
        <v>251</v>
      </c>
      <c r="G162" s="44"/>
      <c r="H162" s="40">
        <f>H163</f>
        <v>140.61599999999999</v>
      </c>
      <c r="I162" s="40">
        <f>I163</f>
        <v>140.61599999999999</v>
      </c>
      <c r="J162" s="40">
        <f>J163</f>
        <v>140.61599999999999</v>
      </c>
      <c r="K162" s="57">
        <f>J162/I162*100</f>
        <v>100</v>
      </c>
    </row>
    <row r="163" spans="1:12" ht="27" customHeight="1">
      <c r="A163" s="8"/>
      <c r="B163" s="6" t="s">
        <v>74</v>
      </c>
      <c r="C163" s="33">
        <v>992</v>
      </c>
      <c r="D163" s="42" t="s">
        <v>47</v>
      </c>
      <c r="E163" s="42" t="s">
        <v>10</v>
      </c>
      <c r="F163" s="47" t="s">
        <v>252</v>
      </c>
      <c r="G163" s="44"/>
      <c r="H163" s="40">
        <f>H164</f>
        <v>140.61599999999999</v>
      </c>
      <c r="I163" s="40">
        <f>I164</f>
        <v>140.61599999999999</v>
      </c>
      <c r="J163" s="40">
        <f>J164</f>
        <v>140.61599999999999</v>
      </c>
      <c r="K163" s="57">
        <f>J163/I163*100</f>
        <v>100</v>
      </c>
    </row>
    <row r="164" spans="1:12" ht="15.75" customHeight="1">
      <c r="A164" s="8"/>
      <c r="B164" s="22" t="s">
        <v>169</v>
      </c>
      <c r="C164" s="33">
        <v>992</v>
      </c>
      <c r="D164" s="42" t="s">
        <v>47</v>
      </c>
      <c r="E164" s="42" t="s">
        <v>10</v>
      </c>
      <c r="F164" s="47" t="s">
        <v>252</v>
      </c>
      <c r="G164" s="44" t="s">
        <v>248</v>
      </c>
      <c r="H164" s="40">
        <f>93.744+46.872</f>
        <v>140.61599999999999</v>
      </c>
      <c r="I164" s="40">
        <f>93.744+46.872</f>
        <v>140.61599999999999</v>
      </c>
      <c r="J164" s="40">
        <f>93.744+46.872</f>
        <v>140.61599999999999</v>
      </c>
      <c r="K164" s="57">
        <f t="shared" si="2"/>
        <v>100</v>
      </c>
    </row>
    <row r="165" spans="1:12">
      <c r="A165" s="8"/>
      <c r="B165" s="37" t="s">
        <v>173</v>
      </c>
      <c r="C165" s="33">
        <v>992</v>
      </c>
      <c r="D165" s="42" t="s">
        <v>47</v>
      </c>
      <c r="E165" s="42" t="s">
        <v>10</v>
      </c>
      <c r="F165" s="47" t="s">
        <v>253</v>
      </c>
      <c r="G165" s="44"/>
      <c r="H165" s="40">
        <f>H166+H172</f>
        <v>179.99502000000001</v>
      </c>
      <c r="I165" s="40">
        <f>I166+I172</f>
        <v>179.99502000000001</v>
      </c>
      <c r="J165" s="40">
        <f>J172+J166</f>
        <v>176</v>
      </c>
      <c r="K165" s="57">
        <f t="shared" si="2"/>
        <v>97.78048303780848</v>
      </c>
    </row>
    <row r="166" spans="1:12">
      <c r="A166" s="8"/>
      <c r="B166" s="37" t="s">
        <v>53</v>
      </c>
      <c r="C166" s="33">
        <v>992</v>
      </c>
      <c r="D166" s="42" t="s">
        <v>47</v>
      </c>
      <c r="E166" s="42" t="s">
        <v>10</v>
      </c>
      <c r="F166" s="47" t="s">
        <v>254</v>
      </c>
      <c r="G166" s="44"/>
      <c r="H166" s="40">
        <f>H167</f>
        <v>149.99502000000001</v>
      </c>
      <c r="I166" s="40">
        <f>I167</f>
        <v>149.99502000000001</v>
      </c>
      <c r="J166" s="40">
        <f>J167</f>
        <v>146</v>
      </c>
      <c r="K166" s="57">
        <f t="shared" si="2"/>
        <v>97.336564907288249</v>
      </c>
    </row>
    <row r="167" spans="1:12" ht="15" customHeight="1">
      <c r="A167" s="8"/>
      <c r="B167" s="21" t="s">
        <v>50</v>
      </c>
      <c r="C167" s="33">
        <v>992</v>
      </c>
      <c r="D167" s="42" t="s">
        <v>47</v>
      </c>
      <c r="E167" s="42" t="s">
        <v>10</v>
      </c>
      <c r="F167" s="47" t="s">
        <v>254</v>
      </c>
      <c r="G167" s="44" t="s">
        <v>248</v>
      </c>
      <c r="H167" s="40">
        <v>149.99502000000001</v>
      </c>
      <c r="I167" s="40">
        <v>149.99502000000001</v>
      </c>
      <c r="J167" s="40">
        <v>146</v>
      </c>
      <c r="K167" s="57">
        <f t="shared" si="2"/>
        <v>97.336564907288249</v>
      </c>
    </row>
    <row r="168" spans="1:12">
      <c r="A168" s="8"/>
      <c r="B168" s="21" t="s">
        <v>264</v>
      </c>
      <c r="C168" s="33">
        <v>992</v>
      </c>
      <c r="D168" s="42" t="s">
        <v>47</v>
      </c>
      <c r="E168" s="42" t="s">
        <v>10</v>
      </c>
      <c r="F168" s="47" t="s">
        <v>255</v>
      </c>
      <c r="G168" s="44"/>
      <c r="H168" s="40">
        <f>H169</f>
        <v>150.00497999999999</v>
      </c>
      <c r="I168" s="40">
        <f>I169</f>
        <v>150.00497999999999</v>
      </c>
      <c r="J168" s="40">
        <f>J169</f>
        <v>150.00497999999999</v>
      </c>
      <c r="K168" s="57">
        <f t="shared" si="2"/>
        <v>100</v>
      </c>
      <c r="L168" s="27"/>
    </row>
    <row r="169" spans="1:12">
      <c r="A169" s="8"/>
      <c r="B169" s="21" t="s">
        <v>50</v>
      </c>
      <c r="C169" s="33">
        <v>992</v>
      </c>
      <c r="D169" s="42" t="s">
        <v>47</v>
      </c>
      <c r="E169" s="42" t="s">
        <v>10</v>
      </c>
      <c r="F169" s="47" t="s">
        <v>255</v>
      </c>
      <c r="G169" s="44" t="s">
        <v>248</v>
      </c>
      <c r="H169" s="40">
        <v>150.00497999999999</v>
      </c>
      <c r="I169" s="40">
        <v>150.00497999999999</v>
      </c>
      <c r="J169" s="40">
        <v>150.00497999999999</v>
      </c>
      <c r="K169" s="57">
        <f t="shared" si="2"/>
        <v>100</v>
      </c>
    </row>
    <row r="170" spans="1:12">
      <c r="A170" s="8"/>
      <c r="B170" s="37" t="s">
        <v>174</v>
      </c>
      <c r="C170" s="33">
        <v>992</v>
      </c>
      <c r="D170" s="42" t="s">
        <v>47</v>
      </c>
      <c r="E170" s="42" t="s">
        <v>10</v>
      </c>
      <c r="F170" s="47" t="s">
        <v>256</v>
      </c>
      <c r="G170" s="44"/>
      <c r="H170" s="40">
        <f>H171</f>
        <v>200</v>
      </c>
      <c r="I170" s="40">
        <f>I171</f>
        <v>200</v>
      </c>
      <c r="J170" s="40">
        <f>J171</f>
        <v>200</v>
      </c>
      <c r="K170" s="57">
        <f t="shared" si="2"/>
        <v>100</v>
      </c>
    </row>
    <row r="171" spans="1:12" ht="25.5">
      <c r="A171" s="8"/>
      <c r="B171" s="21" t="s">
        <v>175</v>
      </c>
      <c r="C171" s="33">
        <v>992</v>
      </c>
      <c r="D171" s="42" t="s">
        <v>47</v>
      </c>
      <c r="E171" s="42" t="s">
        <v>10</v>
      </c>
      <c r="F171" s="47" t="s">
        <v>256</v>
      </c>
      <c r="G171" s="44" t="s">
        <v>248</v>
      </c>
      <c r="H171" s="40">
        <v>200</v>
      </c>
      <c r="I171" s="40">
        <v>200</v>
      </c>
      <c r="J171" s="40">
        <v>200</v>
      </c>
      <c r="K171" s="57">
        <f t="shared" si="2"/>
        <v>100</v>
      </c>
    </row>
    <row r="172" spans="1:12" ht="25.5">
      <c r="A172" s="8"/>
      <c r="B172" s="22" t="s">
        <v>49</v>
      </c>
      <c r="C172" s="33">
        <v>992</v>
      </c>
      <c r="D172" s="42" t="s">
        <v>47</v>
      </c>
      <c r="E172" s="42" t="s">
        <v>10</v>
      </c>
      <c r="F172" s="88" t="s">
        <v>257</v>
      </c>
      <c r="G172" s="8"/>
      <c r="H172" s="57">
        <f>H173</f>
        <v>30</v>
      </c>
      <c r="I172" s="57">
        <f>I173</f>
        <v>30</v>
      </c>
      <c r="J172" s="57">
        <f>J173</f>
        <v>30</v>
      </c>
      <c r="K172" s="57">
        <f t="shared" si="2"/>
        <v>100</v>
      </c>
    </row>
    <row r="173" spans="1:12">
      <c r="A173" s="8"/>
      <c r="B173" s="22" t="s">
        <v>16</v>
      </c>
      <c r="C173" s="33">
        <v>992</v>
      </c>
      <c r="D173" s="42" t="s">
        <v>47</v>
      </c>
      <c r="E173" s="42" t="s">
        <v>10</v>
      </c>
      <c r="F173" s="88" t="s">
        <v>257</v>
      </c>
      <c r="G173" s="44" t="s">
        <v>17</v>
      </c>
      <c r="H173" s="57">
        <v>30</v>
      </c>
      <c r="I173" s="57">
        <v>30</v>
      </c>
      <c r="J173" s="57">
        <v>30</v>
      </c>
      <c r="K173" s="57">
        <f t="shared" si="2"/>
        <v>100</v>
      </c>
    </row>
    <row r="174" spans="1:12" ht="26.25" customHeight="1">
      <c r="A174" s="8"/>
      <c r="B174" s="37" t="s">
        <v>125</v>
      </c>
      <c r="C174" s="33">
        <v>992</v>
      </c>
      <c r="D174" s="42" t="s">
        <v>47</v>
      </c>
      <c r="E174" s="42" t="s">
        <v>10</v>
      </c>
      <c r="F174" s="88" t="s">
        <v>75</v>
      </c>
      <c r="G174" s="8"/>
      <c r="H174" s="57">
        <f>H175</f>
        <v>210</v>
      </c>
      <c r="I174" s="57">
        <f>I175</f>
        <v>210</v>
      </c>
      <c r="J174" s="57">
        <f>J175</f>
        <v>210</v>
      </c>
      <c r="K174" s="57">
        <f t="shared" si="2"/>
        <v>100</v>
      </c>
    </row>
    <row r="175" spans="1:12" ht="16.5" customHeight="1">
      <c r="A175" s="8"/>
      <c r="B175" s="37" t="s">
        <v>126</v>
      </c>
      <c r="C175" s="33">
        <v>992</v>
      </c>
      <c r="D175" s="42" t="s">
        <v>47</v>
      </c>
      <c r="E175" s="42" t="s">
        <v>10</v>
      </c>
      <c r="F175" s="88" t="s">
        <v>210</v>
      </c>
      <c r="G175" s="8"/>
      <c r="H175" s="57">
        <f>H176</f>
        <v>210</v>
      </c>
      <c r="I175" s="57">
        <f>I176</f>
        <v>210</v>
      </c>
      <c r="J175" s="57">
        <f>J176</f>
        <v>210</v>
      </c>
      <c r="K175" s="57">
        <f t="shared" si="2"/>
        <v>100</v>
      </c>
    </row>
    <row r="176" spans="1:12">
      <c r="A176" s="8"/>
      <c r="B176" s="22" t="s">
        <v>169</v>
      </c>
      <c r="C176" s="33">
        <v>992</v>
      </c>
      <c r="D176" s="42" t="s">
        <v>47</v>
      </c>
      <c r="E176" s="42" t="s">
        <v>10</v>
      </c>
      <c r="F176" s="88" t="s">
        <v>210</v>
      </c>
      <c r="G176" s="8">
        <v>610</v>
      </c>
      <c r="H176" s="57">
        <f>110+100</f>
        <v>210</v>
      </c>
      <c r="I176" s="57">
        <f>110+100</f>
        <v>210</v>
      </c>
      <c r="J176" s="57">
        <f>110+100</f>
        <v>210</v>
      </c>
      <c r="K176" s="57">
        <f t="shared" si="2"/>
        <v>100</v>
      </c>
    </row>
    <row r="177" spans="1:11" ht="53.25" customHeight="1">
      <c r="A177" s="8"/>
      <c r="B177" s="22" t="s">
        <v>176</v>
      </c>
      <c r="C177" s="33">
        <v>992</v>
      </c>
      <c r="D177" s="42" t="s">
        <v>47</v>
      </c>
      <c r="E177" s="42" t="s">
        <v>10</v>
      </c>
      <c r="F177" s="88" t="s">
        <v>86</v>
      </c>
      <c r="G177" s="44"/>
      <c r="H177" s="57">
        <f>H178</f>
        <v>1133.5367799999999</v>
      </c>
      <c r="I177" s="57">
        <f>I178</f>
        <v>1133.5367799999999</v>
      </c>
      <c r="J177" s="57">
        <f>J178</f>
        <v>1133.5367799999999</v>
      </c>
      <c r="K177" s="57">
        <f t="shared" si="2"/>
        <v>100</v>
      </c>
    </row>
    <row r="178" spans="1:11" ht="27" customHeight="1">
      <c r="A178" s="8"/>
      <c r="B178" s="22" t="s">
        <v>177</v>
      </c>
      <c r="C178" s="33">
        <v>992</v>
      </c>
      <c r="D178" s="42" t="s">
        <v>47</v>
      </c>
      <c r="E178" s="42" t="s">
        <v>10</v>
      </c>
      <c r="F178" s="47" t="s">
        <v>258</v>
      </c>
      <c r="G178" s="44"/>
      <c r="H178" s="57">
        <f>H179</f>
        <v>1133.5367799999999</v>
      </c>
      <c r="I178" s="57">
        <f>I179</f>
        <v>1133.5367799999999</v>
      </c>
      <c r="J178" s="57">
        <f>J179</f>
        <v>1133.5367799999999</v>
      </c>
      <c r="K178" s="57">
        <f t="shared" si="2"/>
        <v>100</v>
      </c>
    </row>
    <row r="179" spans="1:11" ht="25.5">
      <c r="A179" s="8"/>
      <c r="B179" s="37" t="s">
        <v>109</v>
      </c>
      <c r="C179" s="33">
        <v>992</v>
      </c>
      <c r="D179" s="42" t="s">
        <v>47</v>
      </c>
      <c r="E179" s="42" t="s">
        <v>10</v>
      </c>
      <c r="F179" s="47" t="s">
        <v>258</v>
      </c>
      <c r="G179" s="44" t="s">
        <v>191</v>
      </c>
      <c r="H179" s="57">
        <f>100+1002+51.013-15.56432-3.9119</f>
        <v>1133.5367799999999</v>
      </c>
      <c r="I179" s="57">
        <f>100+1002+51.013-15.56432-3.9119</f>
        <v>1133.5367799999999</v>
      </c>
      <c r="J179" s="57">
        <f>100+1002+51.013-15.56432-3.9119</f>
        <v>1133.5367799999999</v>
      </c>
      <c r="K179" s="57">
        <f>J179/I179*100</f>
        <v>100</v>
      </c>
    </row>
    <row r="180" spans="1:11">
      <c r="A180" s="18" t="s">
        <v>178</v>
      </c>
      <c r="B180" s="59" t="s">
        <v>51</v>
      </c>
      <c r="C180" s="33">
        <v>992</v>
      </c>
      <c r="D180" s="53" t="s">
        <v>19</v>
      </c>
      <c r="E180" s="53"/>
      <c r="F180" s="53"/>
      <c r="G180" s="54"/>
      <c r="H180" s="36">
        <f>H181</f>
        <v>1059.7251900000001</v>
      </c>
      <c r="I180" s="36">
        <f>I181</f>
        <v>1059.7251900000001</v>
      </c>
      <c r="J180" s="36">
        <f>J181</f>
        <v>1059.7251900000001</v>
      </c>
      <c r="K180" s="57">
        <f>J180/I180*100</f>
        <v>100</v>
      </c>
    </row>
    <row r="181" spans="1:11">
      <c r="A181" s="8"/>
      <c r="B181" s="25" t="s">
        <v>52</v>
      </c>
      <c r="C181" s="33">
        <v>992</v>
      </c>
      <c r="D181" s="42" t="s">
        <v>19</v>
      </c>
      <c r="E181" s="42" t="s">
        <v>10</v>
      </c>
      <c r="F181" s="42"/>
      <c r="G181" s="44"/>
      <c r="H181" s="52">
        <f>H182</f>
        <v>1059.7251900000001</v>
      </c>
      <c r="I181" s="52">
        <f>I182</f>
        <v>1059.7251900000001</v>
      </c>
      <c r="J181" s="52">
        <f>J182</f>
        <v>1059.7251900000001</v>
      </c>
      <c r="K181" s="57">
        <f>J181/I181*100</f>
        <v>100</v>
      </c>
    </row>
    <row r="182" spans="1:11" ht="42" customHeight="1">
      <c r="A182" s="8"/>
      <c r="B182" s="25" t="s">
        <v>179</v>
      </c>
      <c r="C182" s="33">
        <v>992</v>
      </c>
      <c r="D182" s="42" t="s">
        <v>19</v>
      </c>
      <c r="E182" s="42" t="s">
        <v>10</v>
      </c>
      <c r="F182" s="42" t="s">
        <v>91</v>
      </c>
      <c r="G182" s="44"/>
      <c r="H182" s="52">
        <f>H183</f>
        <v>1059.7251900000001</v>
      </c>
      <c r="I182" s="52">
        <f>I183</f>
        <v>1059.7251900000001</v>
      </c>
      <c r="J182" s="52">
        <f>J183</f>
        <v>1059.7251900000001</v>
      </c>
      <c r="K182" s="57">
        <f>J182/I182*100</f>
        <v>100</v>
      </c>
    </row>
    <row r="183" spans="1:11" ht="25.5">
      <c r="A183" s="8"/>
      <c r="B183" s="25" t="s">
        <v>180</v>
      </c>
      <c r="C183" s="33">
        <v>992</v>
      </c>
      <c r="D183" s="42" t="s">
        <v>19</v>
      </c>
      <c r="E183" s="42" t="s">
        <v>10</v>
      </c>
      <c r="F183" s="42" t="s">
        <v>259</v>
      </c>
      <c r="G183" s="44"/>
      <c r="H183" s="52">
        <f>H185+H184</f>
        <v>1059.7251900000001</v>
      </c>
      <c r="I183" s="52">
        <f>I185+I184</f>
        <v>1059.7251900000001</v>
      </c>
      <c r="J183" s="52">
        <f>J185+J184</f>
        <v>1059.7251900000001</v>
      </c>
      <c r="K183" s="57">
        <f>J183/I183*100</f>
        <v>100</v>
      </c>
    </row>
    <row r="184" spans="1:11" ht="25.5">
      <c r="A184" s="8"/>
      <c r="B184" s="37" t="s">
        <v>109</v>
      </c>
      <c r="C184" s="33">
        <v>992</v>
      </c>
      <c r="D184" s="42" t="s">
        <v>19</v>
      </c>
      <c r="E184" s="42" t="s">
        <v>10</v>
      </c>
      <c r="F184" s="42" t="s">
        <v>259</v>
      </c>
      <c r="G184" s="44" t="s">
        <v>63</v>
      </c>
      <c r="H184" s="52">
        <f>924.35-4.62481</f>
        <v>919.72519</v>
      </c>
      <c r="I184" s="52">
        <f>924.35-4.62481</f>
        <v>919.72519</v>
      </c>
      <c r="J184" s="52">
        <f>924.35-4.62481</f>
        <v>919.72519</v>
      </c>
      <c r="K184" s="57">
        <f t="shared" si="2"/>
        <v>100</v>
      </c>
    </row>
    <row r="185" spans="1:11">
      <c r="A185" s="8"/>
      <c r="B185" s="22" t="s">
        <v>169</v>
      </c>
      <c r="C185" s="33">
        <v>992</v>
      </c>
      <c r="D185" s="42" t="s">
        <v>19</v>
      </c>
      <c r="E185" s="42" t="s">
        <v>10</v>
      </c>
      <c r="F185" s="42" t="s">
        <v>259</v>
      </c>
      <c r="G185" s="44" t="s">
        <v>248</v>
      </c>
      <c r="H185" s="52">
        <v>140</v>
      </c>
      <c r="I185" s="52">
        <v>140</v>
      </c>
      <c r="J185" s="52">
        <v>140</v>
      </c>
      <c r="K185" s="57">
        <f t="shared" si="2"/>
        <v>100</v>
      </c>
    </row>
    <row r="186" spans="1:11">
      <c r="A186" s="18" t="s">
        <v>181</v>
      </c>
      <c r="B186" s="59" t="s">
        <v>182</v>
      </c>
      <c r="C186" s="33">
        <v>992</v>
      </c>
      <c r="D186" s="53" t="s">
        <v>23</v>
      </c>
      <c r="E186" s="42"/>
      <c r="F186" s="42"/>
      <c r="G186" s="44"/>
      <c r="H186" s="89">
        <f>H187</f>
        <v>5.5100000000000149E-3</v>
      </c>
      <c r="I186" s="89">
        <f>I187</f>
        <v>5.5100000000000149E-3</v>
      </c>
      <c r="J186" s="89">
        <f>J187</f>
        <v>5.5100000000000149E-3</v>
      </c>
      <c r="K186" s="57">
        <f t="shared" si="2"/>
        <v>100</v>
      </c>
    </row>
    <row r="187" spans="1:11" ht="25.5">
      <c r="A187" s="8"/>
      <c r="B187" s="22" t="s">
        <v>183</v>
      </c>
      <c r="C187" s="33">
        <v>992</v>
      </c>
      <c r="D187" s="42" t="s">
        <v>23</v>
      </c>
      <c r="E187" s="42" t="s">
        <v>10</v>
      </c>
      <c r="F187" s="42"/>
      <c r="G187" s="44"/>
      <c r="H187" s="90">
        <f>H188</f>
        <v>5.5100000000000149E-3</v>
      </c>
      <c r="I187" s="90">
        <f>I188</f>
        <v>5.5100000000000149E-3</v>
      </c>
      <c r="J187" s="90">
        <f>J188</f>
        <v>5.5100000000000149E-3</v>
      </c>
      <c r="K187" s="57">
        <f t="shared" si="2"/>
        <v>100</v>
      </c>
    </row>
    <row r="188" spans="1:11">
      <c r="A188" s="8"/>
      <c r="B188" s="48" t="s">
        <v>184</v>
      </c>
      <c r="C188" s="33">
        <v>992</v>
      </c>
      <c r="D188" s="42" t="s">
        <v>23</v>
      </c>
      <c r="E188" s="42" t="s">
        <v>10</v>
      </c>
      <c r="F188" s="42" t="s">
        <v>260</v>
      </c>
      <c r="G188" s="44"/>
      <c r="H188" s="90">
        <f>H189</f>
        <v>5.5100000000000149E-3</v>
      </c>
      <c r="I188" s="90">
        <f>I189</f>
        <v>5.5100000000000149E-3</v>
      </c>
      <c r="J188" s="90">
        <f>J189</f>
        <v>5.5100000000000149E-3</v>
      </c>
      <c r="K188" s="57">
        <f t="shared" si="2"/>
        <v>100</v>
      </c>
    </row>
    <row r="189" spans="1:11" ht="15.75" customHeight="1">
      <c r="A189" s="8"/>
      <c r="B189" s="82" t="s">
        <v>185</v>
      </c>
      <c r="C189" s="33">
        <v>992</v>
      </c>
      <c r="D189" s="42" t="s">
        <v>23</v>
      </c>
      <c r="E189" s="42" t="s">
        <v>10</v>
      </c>
      <c r="F189" s="42" t="s">
        <v>261</v>
      </c>
      <c r="G189" s="44"/>
      <c r="H189" s="90">
        <f>H190</f>
        <v>5.5100000000000149E-3</v>
      </c>
      <c r="I189" s="90">
        <f>I190</f>
        <v>5.5100000000000149E-3</v>
      </c>
      <c r="J189" s="90">
        <f>J190</f>
        <v>5.5100000000000149E-3</v>
      </c>
      <c r="K189" s="57">
        <f t="shared" si="2"/>
        <v>100</v>
      </c>
    </row>
    <row r="190" spans="1:11">
      <c r="A190" s="8"/>
      <c r="B190" s="82" t="s">
        <v>186</v>
      </c>
      <c r="C190" s="33">
        <v>992</v>
      </c>
      <c r="D190" s="42" t="s">
        <v>23</v>
      </c>
      <c r="E190" s="42" t="s">
        <v>10</v>
      </c>
      <c r="F190" s="42" t="s">
        <v>261</v>
      </c>
      <c r="G190" s="44" t="s">
        <v>262</v>
      </c>
      <c r="H190" s="90">
        <f>0.4-0.39449</f>
        <v>5.5100000000000149E-3</v>
      </c>
      <c r="I190" s="90">
        <f>0.4-0.39449</f>
        <v>5.5100000000000149E-3</v>
      </c>
      <c r="J190" s="90">
        <f>0.4-0.39449</f>
        <v>5.5100000000000149E-3</v>
      </c>
      <c r="K190" s="57">
        <f t="shared" si="2"/>
        <v>100</v>
      </c>
    </row>
    <row r="191" spans="1:11">
      <c r="A191"/>
      <c r="B191" s="8"/>
      <c r="C191" s="42"/>
      <c r="D191" s="42"/>
      <c r="E191" s="42"/>
      <c r="F191" s="44"/>
      <c r="G191" s="52"/>
      <c r="H191" s="52"/>
      <c r="I191" s="7"/>
    </row>
    <row r="192" spans="1:11" ht="15.75">
      <c r="A192"/>
      <c r="B192" s="74" t="s">
        <v>56</v>
      </c>
      <c r="C192" s="74"/>
      <c r="D192" s="74"/>
      <c r="E192" s="74"/>
      <c r="F192" s="74"/>
      <c r="G192" s="74"/>
      <c r="H192" s="74"/>
      <c r="I192" s="74"/>
      <c r="J192" s="74"/>
      <c r="K192" s="74"/>
    </row>
    <row r="193" spans="1:11" ht="15.75" customHeight="1">
      <c r="A193"/>
      <c r="B193" s="74" t="s">
        <v>263</v>
      </c>
      <c r="C193" s="74"/>
      <c r="D193" s="74"/>
      <c r="E193" s="74"/>
      <c r="F193" s="74"/>
      <c r="G193" s="74"/>
      <c r="H193" s="74"/>
      <c r="I193" s="74"/>
      <c r="J193" s="74"/>
      <c r="K193" s="74"/>
    </row>
  </sheetData>
  <mergeCells count="7">
    <mergeCell ref="B192:K192"/>
    <mergeCell ref="B193:K193"/>
    <mergeCell ref="D1:K1"/>
    <mergeCell ref="A6:K6"/>
    <mergeCell ref="D2:K2"/>
    <mergeCell ref="D3:K3"/>
    <mergeCell ref="D4:K4"/>
  </mergeCells>
  <phoneticPr fontId="0" type="noConversion"/>
  <pageMargins left="0.23622047244094491" right="0.23622047244094491" top="0.51181102362204722" bottom="0.15748031496062992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2015-04-28T10:41:35Z</cp:lastPrinted>
  <dcterms:created xsi:type="dcterms:W3CDTF">1996-10-08T23:32:33Z</dcterms:created>
  <dcterms:modified xsi:type="dcterms:W3CDTF">2016-03-10T10:45:53Z</dcterms:modified>
</cp:coreProperties>
</file>