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9465" activeTab="1"/>
  </bookViews>
  <sheets>
    <sheet name="Диаграмма1" sheetId="2" r:id="rId1"/>
    <sheet name="1" sheetId="1" r:id="rId2"/>
  </sheets>
  <definedNames>
    <definedName name="_xlnm.Print_Area" localSheetId="1">'1'!$A$1:$H$56</definedName>
  </definedNames>
  <calcPr calcId="125725"/>
</workbook>
</file>

<file path=xl/calcChain.xml><?xml version="1.0" encoding="utf-8"?>
<calcChain xmlns="http://schemas.openxmlformats.org/spreadsheetml/2006/main">
  <c r="D42" i="1"/>
  <c r="E42"/>
  <c r="D16" l="1"/>
  <c r="E16"/>
  <c r="C16"/>
  <c r="D26"/>
  <c r="E26"/>
  <c r="C26"/>
  <c r="F10" l="1"/>
  <c r="C42"/>
  <c r="C14" l="1"/>
  <c r="D14"/>
  <c r="E14"/>
  <c r="F11"/>
  <c r="E72" l="1"/>
  <c r="C72"/>
  <c r="B51"/>
  <c r="F9"/>
  <c r="F12" l="1"/>
  <c r="F18"/>
  <c r="F19"/>
  <c r="F20"/>
  <c r="F21"/>
  <c r="F22"/>
  <c r="F23"/>
  <c r="F24"/>
  <c r="F46"/>
  <c r="F25"/>
  <c r="F27"/>
  <c r="F28"/>
  <c r="F29"/>
  <c r="F30"/>
  <c r="F31"/>
  <c r="F33"/>
  <c r="F34"/>
  <c r="F35"/>
  <c r="F36"/>
  <c r="F37"/>
  <c r="F38"/>
  <c r="F39"/>
  <c r="F40"/>
  <c r="F41"/>
  <c r="F43"/>
  <c r="F44"/>
  <c r="F47"/>
  <c r="F48"/>
  <c r="F49"/>
  <c r="F17"/>
  <c r="D51"/>
  <c r="D52" s="1"/>
  <c r="C32" l="1"/>
  <c r="C51" s="1"/>
  <c r="F26" l="1"/>
  <c r="F16" l="1"/>
  <c r="E32"/>
  <c r="F42"/>
  <c r="F32" l="1"/>
  <c r="E51"/>
  <c r="E52" s="1"/>
  <c r="E75" s="1"/>
  <c r="F51" l="1"/>
  <c r="B14"/>
  <c r="B52" l="1"/>
  <c r="C52"/>
  <c r="C75" l="1"/>
  <c r="C60"/>
  <c r="E60"/>
  <c r="F14"/>
  <c r="E56"/>
  <c r="C59"/>
  <c r="E59" l="1"/>
  <c r="F52"/>
</calcChain>
</file>

<file path=xl/sharedStrings.xml><?xml version="1.0" encoding="utf-8"?>
<sst xmlns="http://schemas.openxmlformats.org/spreadsheetml/2006/main" count="93" uniqueCount="90">
  <si>
    <t>Итого</t>
  </si>
  <si>
    <t>Всего по краевым и поселенческим программам</t>
  </si>
  <si>
    <t>Краевые целевые программы</t>
  </si>
  <si>
    <t>Краевой бюджет</t>
  </si>
  <si>
    <t xml:space="preserve"> Местный бюджет/ софинансирование для КБ</t>
  </si>
  <si>
    <t>Финансирование (тыс. руб.)</t>
  </si>
  <si>
    <t>Ремонт уличного освещения в п.Приморский ул. 383 Стрелковая дивизия, пер. Лермонтова, п. Сенной  ул. Ленина, п. Соленый, ул. Центральная, ул. Набережная</t>
  </si>
  <si>
    <t>Выплаты инструктору по физической культуре и спорту</t>
  </si>
  <si>
    <t>Сенного сельского поселения Темрюкского района</t>
  </si>
  <si>
    <t>2. Долгосрочная КЦП "Развитие систем наружного освещения населенных пунктов Краснодарского края на 2012-2014 годы"                                                                                     Целевая программа «Развитие и реконструкция (ремонт) систем наружного освещения населенных пунктов Сенного сельского поселения Темрюкского района» на 2013 год</t>
  </si>
  <si>
    <t>з/плата инструктора по спорту</t>
  </si>
  <si>
    <t xml:space="preserve"> Ведомственная целевая программа «Содействие субъектам физической культуры и спорта и развитие массового спорта на Кубани» на 2012-2014 годы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</si>
  <si>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 в рамках реализации государственной программы Краснодарского края «Развитие культуры» по подпрограмме «Кадровое обеспечение сферы культуры и искусства»</t>
  </si>
  <si>
    <t xml:space="preserve">Реализация мероприятий подпрограммы "Капитальный ремонт и ремонт автомобильных дорог местного значения Краснодарского края на 2014 - 2016 годы" </t>
  </si>
  <si>
    <t>ремонт: ул.Набережной от ПК 0+00 (ул.Ленина) до ПК 2+31 и от ПК 2+37 до 2+52 (дом № 7) в п. Приморском;                      пер.Парадного от ул.Ленина до ул.Кулакова в п.Сенном;               ул.Энтузиастов от ул.Набережной до ул.Гагарина в п.Приморском</t>
  </si>
  <si>
    <t>«Реализация муниципальных функций, связанных с муниципальным управлением»</t>
  </si>
  <si>
    <t>расходы на обеспечение деятельности администрации поселения</t>
  </si>
  <si>
    <t xml:space="preserve">«Управление муниципальным имуществом» </t>
  </si>
  <si>
    <t>Проведение технической инвентаризации объектов недвижимости, в т.ч. бесхозяйного имущества, изготовление технических и кадастровых паспортов и другие расходы по управлению муниципальной собственностью</t>
  </si>
  <si>
    <t xml:space="preserve">«Обеспечение ведения бухгалтерского учета» </t>
  </si>
  <si>
    <t>обеспечение деятельности МКУ "Сенная ЦБ"</t>
  </si>
  <si>
    <t xml:space="preserve">«Материально-техническое обеспечение администрации Сенного сельского поселения Темрюкского района» </t>
  </si>
  <si>
    <t>обеспечение деятельности МКУ "Маттехобеспечение Сенное"</t>
  </si>
  <si>
    <t xml:space="preserve">«Поддержка деятельности территориального общественного самоуправления на территории Сенного сельского поселения Темрюкского района» </t>
  </si>
  <si>
    <t>копменсационные выплаты членам ТОС</t>
  </si>
  <si>
    <t>повышение эффективности использования информационно-коммуникационных технологий (далее - ИКТ), эксплуатации и обслуживанию информационно-телекоммуникационной инфраструктуры</t>
  </si>
  <si>
    <t>обеспечение прав граждан в сфере информации, освещение деятельности администрации и Совета Сенного сельского поселения Темрюкского района и т.д.</t>
  </si>
  <si>
    <t xml:space="preserve">организация и проведение праздничных мероприятий </t>
  </si>
  <si>
    <t>«Обеспечение первичных мер пожарной безопасности на территории Сенного сельского поселения Темрюкского района»</t>
  </si>
  <si>
    <t>«Укрепление правопорядка, профилактика правонарушений и усиление борьбы с преступностью в Сенном сельском поселении Темрюкского района»</t>
  </si>
  <si>
    <t>«Комплексные меры противодействия незаконному потреблению и обороту наркотических средств в Сенном сельском поселении Темрюкского района»</t>
  </si>
  <si>
    <t xml:space="preserve">изготовление информационного материала,
приобретение и установка на пляжных территориях  щитов  по безопасности поведения на водных объектах, обучение (повышение квалификации по ГОиЧС)
</t>
  </si>
  <si>
    <t>изготовление и установка  баннеров</t>
  </si>
  <si>
    <t>обеспечение безопасности дорожного движения (замена дорожных знаков)</t>
  </si>
  <si>
    <t xml:space="preserve">муниципальная программа «Благоустройство территории  Сенного сельского поселения Темрюкского района»
</t>
  </si>
  <si>
    <t>благоустройство поселения (уличное освещение, озеленение, содержание мест захоронения, прочее благоустройство)</t>
  </si>
  <si>
    <t xml:space="preserve">Муниципальная программа «Развитие культуры  Сенного сельского поселения Темрюкского района»                                                                  в том числе подпрограммы:
</t>
  </si>
  <si>
    <t>«Обеспечение деятельности муниципального бюджетного учреждения культуры по предоставлению муниципальных услуг»</t>
  </si>
  <si>
    <t>«Поддержка МБУК «Сенная ЦКС»</t>
  </si>
  <si>
    <t>обеспечение деятельности МБУК "Сенная ЦКС" в рамках выполнения муниципального задания</t>
  </si>
  <si>
    <t>Муниципальные программы поселения</t>
  </si>
  <si>
    <t>Глава Сенного сельского поселения Темрюкского района</t>
  </si>
  <si>
    <t>С.И. Лулудов</t>
  </si>
  <si>
    <t xml:space="preserve">Муниципальная программа Сенного сельского поселения Темрюкского района «Эффективное муниципальное управление»                 в том числе подпрограммы:
</t>
  </si>
  <si>
    <t xml:space="preserve">Муниципальная программа «Обеспечение безопасности населения Сенного сельского поселения Темрюкского района»                                                           в том числе подпрограммы:
</t>
  </si>
  <si>
    <t xml:space="preserve">Муниципальная программа «Комплексное развитие Сенного сельского поселения Темрюкского района в сфере строительства, архитектуры и дорожного хозяйства»                                            в том числе подпрограммы:
</t>
  </si>
  <si>
    <t xml:space="preserve">Муниципальная программа «Молодежь Сенного сельского поселения Темрюкского района»  </t>
  </si>
  <si>
    <t xml:space="preserve">Муниципальная программа «Развитие жилищно-коммунального хозяйства»
</t>
  </si>
  <si>
    <t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</si>
  <si>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«Развитие физической культуры и массового спорта в Сенном сельском поселении Темрюкского района»
</t>
  </si>
  <si>
    <t>Муниципальная программа «Развитие земельных и имущественных отношений»</t>
  </si>
  <si>
    <t>проектная документация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</si>
  <si>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администрации в Сенном сельском поселении Темрюкского района»
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</si>
  <si>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</t>
  </si>
  <si>
    <t xml:space="preserve">Муниципальная программа «Развитие  архивного дела в Сенном сельском поселении Темрюкского района»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</si>
  <si>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</si>
  <si>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</si>
  <si>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Муниципальная программа «Мероприятия праздничных дней и памятных дат в Сенном сельском поселении Темрюкского района»</t>
  </si>
  <si>
    <t>Муниципальная программа «Формирование доступной среды в Сенном сельском поселении Темрюкского района на 2016 год»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</si>
  <si>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</si>
  <si>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выплаты стимулирующего характера работникам  муниципальных учреждений культуры</t>
  </si>
  <si>
    <t>Муниципальная программа "Комплексное развитие систем коммунальной инфраструктуры Сенного сельского поселения Темрюкского района 2016 год"</t>
  </si>
  <si>
    <t>приобретение тактильной плитки</t>
  </si>
  <si>
    <t>«Предупреждение и ликвидация чрезвычайных ситуаций на территории Сенного сельского поселения Темрюкского района»</t>
  </si>
  <si>
    <t xml:space="preserve">Изготовление информационного материала
Приобретение и установка на пляжных территориях  щитов  по безопасности поведения на водных объектах  
Обучение (повышение квалификации по ЧС)
</t>
  </si>
  <si>
    <t>Изготовление листовок, агитационных материалов, баннеров на тему противодействие коррупции</t>
  </si>
  <si>
    <t>изготовление информационных материалов, 
создание информационных стендов</t>
  </si>
  <si>
    <t>Развитие водоснабжения в Сенном сельском поселении Темрюкского района; Развитие газоснабжения в Сенном сельском поселении Темрюкского района</t>
  </si>
  <si>
    <t>организация и проведение различных мероприятий с молодежью поселения</t>
  </si>
  <si>
    <t xml:space="preserve">ремонт памятников поселения, </t>
  </si>
  <si>
    <t>выплата пенсионного обеспечения за выслугу лет</t>
  </si>
  <si>
    <t>организация и проведение спортивных мероприятий, ремонт спортплощадки</t>
  </si>
  <si>
    <t>Приобретение и установка уличных камер видеонаблюдения</t>
  </si>
  <si>
    <t>передача полномочий по комплектованию книжных фондов,кап.ремонт кровли Дки фасада ДК</t>
  </si>
  <si>
    <t>Отношение фактических расходов к плановым, %</t>
  </si>
  <si>
    <t xml:space="preserve">Наименование программы, подпрограммы, мероприятия (в соответствии с программой) </t>
  </si>
  <si>
    <t>Причины невыполнения мероприятий</t>
  </si>
  <si>
    <t>Уточненный план (на отчетную дату)</t>
  </si>
  <si>
    <t>Фактические расходы на отчетную дату</t>
  </si>
  <si>
    <t>Перечень программных мероприятий (достигнутый целевой показатель)</t>
  </si>
  <si>
    <t>уточнение похоз. книг, сшив документов, Приобретение похозяйственных  книг</t>
  </si>
  <si>
    <t>Муниципальная программа "Противодействие коррупции в Сенном  сельском поселении Темрюкского района</t>
  </si>
  <si>
    <t xml:space="preserve">Государственная программа Краснодарского края Краснодарского края «Развитие сети автомобильных дорог Краснодарского края», «Предоставление субсидий местным бюджетам на софинансирование расходных обязательств муниципальных образований Краснодарского края на капитальный ремонт и ремонт автомобильных дорог общего пользования местного значения, за исключением осуществляющихся в рамках программы комплексного развития транспортной инфраструктуры Краснодарской городской агломерации» подпрограммы «Строительство, реконструкция, капитальный ремонт и ремонт автомобильных дорог общего пользования местного значения на территории Краснодарского края» </t>
  </si>
  <si>
    <t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</t>
  </si>
  <si>
    <t>Муниципальная программа «Повышение безопасности дорожного движения на территории Сенного сельского поселения Темрюкского района»</t>
  </si>
  <si>
    <t>Капитальный ремонт автодороги местного значения: Краснодарский край, Темрюкский район, Сенное сельское поселение, пос.Сенной, ул.Набережная от пер.Крайний до дома № 55 по ул.Набережная</t>
  </si>
  <si>
    <t>Выплаты денежного поощрения лучшим работникам лучших муниципальных учреждений</t>
  </si>
  <si>
    <t>Поддержка отрасли культуры</t>
  </si>
  <si>
    <t>Информация об исполнении муниципальных целевых программ на 01.07.2018 года</t>
  </si>
  <si>
    <t>ремонт дорог(ул.Гагарина от ул.50 лет Октября до ул. Морской в пос.Приморский,; отсыпка щебнем в п.Сенном пер.Верхний,пер.Центральный; ремонт п.Сенной по пер.Таманский от ул.Мира до ул.Кулакова с устройством прилегающего тротуара; ямочный ремонт п.Сенной, технадзор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</si>
</sst>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/>
    </xf>
    <xf numFmtId="0" fontId="5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vertical="top" wrapText="1"/>
    </xf>
    <xf numFmtId="4" fontId="6" fillId="0" borderId="0" xfId="0" applyNumberFormat="1" applyFont="1"/>
    <xf numFmtId="4" fontId="6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vertical="top" wrapText="1"/>
    </xf>
    <xf numFmtId="4" fontId="6" fillId="2" borderId="0" xfId="0" applyNumberFormat="1" applyFont="1" applyFill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4" fontId="6" fillId="0" borderId="0" xfId="0" applyNumberFormat="1" applyFont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4" fontId="10" fillId="2" borderId="0" xfId="0" applyNumberFormat="1" applyFont="1" applyFill="1" applyAlignment="1">
      <alignment vertical="top"/>
    </xf>
    <xf numFmtId="0" fontId="15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6" fillId="2" borderId="0" xfId="0" applyFont="1" applyFill="1"/>
    <xf numFmtId="0" fontId="10" fillId="2" borderId="0" xfId="0" applyFont="1" applyFill="1"/>
    <xf numFmtId="0" fontId="1" fillId="2" borderId="1" xfId="0" applyFont="1" applyFill="1" applyBorder="1" applyAlignment="1">
      <alignment horizontal="left" vertical="top" wrapText="1"/>
    </xf>
    <xf numFmtId="4" fontId="6" fillId="2" borderId="0" xfId="0" applyNumberFormat="1" applyFont="1" applyFill="1"/>
    <xf numFmtId="0" fontId="7" fillId="2" borderId="1" xfId="0" applyFont="1" applyFill="1" applyBorder="1" applyAlignment="1">
      <alignment horizontal="left" vertical="top" wrapText="1"/>
    </xf>
    <xf numFmtId="4" fontId="12" fillId="0" borderId="1" xfId="0" applyNumberFormat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vertical="top"/>
    </xf>
    <xf numFmtId="4" fontId="5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4" fontId="14" fillId="0" borderId="0" xfId="0" applyNumberFormat="1" applyFont="1"/>
    <xf numFmtId="0" fontId="16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top"/>
    </xf>
    <xf numFmtId="164" fontId="5" fillId="2" borderId="1" xfId="0" applyNumberFormat="1" applyFont="1" applyFill="1" applyBorder="1" applyAlignment="1">
      <alignment vertical="top"/>
    </xf>
    <xf numFmtId="164" fontId="8" fillId="0" borderId="1" xfId="0" applyNumberFormat="1" applyFont="1" applyBorder="1" applyAlignment="1">
      <alignment vertical="top"/>
    </xf>
    <xf numFmtId="164" fontId="11" fillId="2" borderId="1" xfId="0" applyNumberFormat="1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  <xf numFmtId="164" fontId="8" fillId="2" borderId="1" xfId="0" applyNumberFormat="1" applyFont="1" applyFill="1" applyBorder="1" applyAlignment="1">
      <alignment vertical="top"/>
    </xf>
    <xf numFmtId="164" fontId="12" fillId="0" borderId="1" xfId="0" applyNumberFormat="1" applyFont="1" applyBorder="1" applyAlignment="1">
      <alignment vertical="top"/>
    </xf>
    <xf numFmtId="164" fontId="12" fillId="0" borderId="1" xfId="0" applyNumberFormat="1" applyFont="1" applyBorder="1" applyAlignment="1"/>
    <xf numFmtId="164" fontId="12" fillId="0" borderId="1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3" fillId="0" borderId="7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'1'!$C$16:$C$49</c:f>
              <c:numCache>
                <c:formatCode>#,##0.0</c:formatCode>
                <c:ptCount val="30"/>
                <c:pt idx="0">
                  <c:v>10055.227000000001</c:v>
                </c:pt>
                <c:pt idx="1">
                  <c:v>4310.0330000000004</c:v>
                </c:pt>
                <c:pt idx="2">
                  <c:v>730</c:v>
                </c:pt>
                <c:pt idx="3">
                  <c:v>1764.11</c:v>
                </c:pt>
                <c:pt idx="4">
                  <c:v>3066.6840000000002</c:v>
                </c:pt>
                <c:pt idx="5">
                  <c:v>184.4</c:v>
                </c:pt>
                <c:pt idx="6">
                  <c:v>12.315989999999999</c:v>
                </c:pt>
                <c:pt idx="7">
                  <c:v>80</c:v>
                </c:pt>
                <c:pt idx="8">
                  <c:v>622.5</c:v>
                </c:pt>
                <c:pt idx="9">
                  <c:v>200</c:v>
                </c:pt>
                <c:pt idx="10">
                  <c:v>216.68401</c:v>
                </c:pt>
                <c:pt idx="11">
                  <c:v>70</c:v>
                </c:pt>
                <c:pt idx="12">
                  <c:v>128.68401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11785.762419999999</c:v>
                </c:pt>
                <c:pt idx="17">
                  <c:v>100.47481000000001</c:v>
                </c:pt>
                <c:pt idx="18">
                  <c:v>11685.287609999999</c:v>
                </c:pt>
                <c:pt idx="19">
                  <c:v>4</c:v>
                </c:pt>
                <c:pt idx="20">
                  <c:v>1150</c:v>
                </c:pt>
                <c:pt idx="21">
                  <c:v>7000</c:v>
                </c:pt>
                <c:pt idx="22">
                  <c:v>83.83</c:v>
                </c:pt>
                <c:pt idx="23">
                  <c:v>11023.853520000001</c:v>
                </c:pt>
                <c:pt idx="24">
                  <c:v>4856.6395199999997</c:v>
                </c:pt>
                <c:pt idx="25">
                  <c:v>6167.2139999999999</c:v>
                </c:pt>
                <c:pt idx="26">
                  <c:v>240</c:v>
                </c:pt>
                <c:pt idx="27">
                  <c:v>100</c:v>
                </c:pt>
                <c:pt idx="28">
                  <c:v>108</c:v>
                </c:pt>
                <c:pt idx="29">
                  <c:v>170</c:v>
                </c:pt>
              </c:numCache>
            </c:numRef>
          </c:val>
        </c:ser>
        <c:axId val="84210432"/>
        <c:axId val="84211968"/>
      </c:barChart>
      <c:catAx>
        <c:axId val="84210432"/>
        <c:scaling>
          <c:orientation val="minMax"/>
        </c:scaling>
        <c:axPos val="b"/>
        <c:tickLblPos val="nextTo"/>
        <c:crossAx val="84211968"/>
        <c:crosses val="autoZero"/>
        <c:auto val="1"/>
        <c:lblAlgn val="ctr"/>
        <c:lblOffset val="100"/>
      </c:catAx>
      <c:valAx>
        <c:axId val="84211968"/>
        <c:scaling>
          <c:orientation val="minMax"/>
        </c:scaling>
        <c:axPos val="l"/>
        <c:majorGridlines/>
        <c:numFmt formatCode="#,##0.0" sourceLinked="1"/>
        <c:tickLblPos val="nextTo"/>
        <c:crossAx val="84210432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325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topLeftCell="A31" workbookViewId="0">
      <selection activeCell="G34" sqref="G34"/>
    </sheetView>
  </sheetViews>
  <sheetFormatPr defaultRowHeight="15"/>
  <cols>
    <col min="1" max="1" width="44" style="43" customWidth="1"/>
    <col min="2" max="2" width="10.140625" style="14" customWidth="1"/>
    <col min="3" max="3" width="12.140625" style="14" customWidth="1"/>
    <col min="4" max="4" width="10.85546875" style="14" customWidth="1"/>
    <col min="5" max="5" width="13.7109375" style="14" customWidth="1"/>
    <col min="6" max="6" width="12.85546875" style="14" customWidth="1"/>
    <col min="7" max="7" width="35" style="13" customWidth="1"/>
    <col min="8" max="8" width="23.140625" style="13" customWidth="1"/>
    <col min="9" max="9" width="8.140625" style="15" customWidth="1"/>
    <col min="10" max="10" width="9.140625" style="15"/>
    <col min="11" max="11" width="13.42578125" style="12" customWidth="1"/>
    <col min="12" max="16384" width="9.140625" style="12"/>
  </cols>
  <sheetData>
    <row r="1" spans="1:11" ht="18" customHeight="1">
      <c r="A1" s="61" t="s">
        <v>88</v>
      </c>
      <c r="B1" s="61"/>
      <c r="C1" s="61"/>
      <c r="D1" s="61"/>
      <c r="E1" s="61"/>
      <c r="F1" s="61"/>
      <c r="G1" s="61"/>
      <c r="H1" s="61"/>
    </row>
    <row r="2" spans="1:11" ht="34.5" customHeight="1">
      <c r="A2" s="62" t="s">
        <v>8</v>
      </c>
      <c r="B2" s="62"/>
      <c r="C2" s="62"/>
      <c r="D2" s="62"/>
      <c r="E2" s="62"/>
      <c r="F2" s="62"/>
      <c r="G2" s="62"/>
      <c r="H2" s="62"/>
    </row>
    <row r="3" spans="1:11" ht="15.75">
      <c r="A3" s="65" t="s">
        <v>75</v>
      </c>
      <c r="B3" s="63" t="s">
        <v>5</v>
      </c>
      <c r="C3" s="63"/>
      <c r="D3" s="63"/>
      <c r="E3" s="63"/>
      <c r="F3" s="69" t="s">
        <v>74</v>
      </c>
      <c r="G3" s="64" t="s">
        <v>79</v>
      </c>
      <c r="H3" s="64" t="s">
        <v>76</v>
      </c>
    </row>
    <row r="4" spans="1:11" ht="32.25" customHeight="1">
      <c r="A4" s="65"/>
      <c r="B4" s="66" t="s">
        <v>77</v>
      </c>
      <c r="C4" s="67"/>
      <c r="D4" s="68" t="s">
        <v>78</v>
      </c>
      <c r="E4" s="68"/>
      <c r="F4" s="70"/>
      <c r="G4" s="64"/>
      <c r="H4" s="64"/>
    </row>
    <row r="5" spans="1:11" ht="108" customHeight="1">
      <c r="A5" s="65"/>
      <c r="B5" s="36" t="s">
        <v>3</v>
      </c>
      <c r="C5" s="36" t="s">
        <v>4</v>
      </c>
      <c r="D5" s="36" t="s">
        <v>3</v>
      </c>
      <c r="E5" s="36" t="s">
        <v>4</v>
      </c>
      <c r="F5" s="71"/>
      <c r="G5" s="64"/>
      <c r="H5" s="64"/>
      <c r="K5" s="14"/>
    </row>
    <row r="6" spans="1:11" ht="18.75" customHeight="1">
      <c r="A6" s="39" t="s">
        <v>2</v>
      </c>
      <c r="B6" s="4"/>
      <c r="C6" s="5"/>
      <c r="D6" s="4"/>
      <c r="E6" s="5"/>
      <c r="F6" s="30"/>
      <c r="G6" s="1"/>
      <c r="H6" s="2"/>
    </row>
    <row r="7" spans="1:11" ht="64.5" hidden="1" customHeight="1">
      <c r="A7" s="39" t="s">
        <v>13</v>
      </c>
      <c r="B7" s="4"/>
      <c r="C7" s="5"/>
      <c r="D7" s="4"/>
      <c r="E7" s="5"/>
      <c r="F7" s="30"/>
      <c r="G7" s="11" t="s">
        <v>14</v>
      </c>
      <c r="H7" s="2"/>
    </row>
    <row r="8" spans="1:11" ht="141.75" hidden="1">
      <c r="A8" s="39" t="s">
        <v>9</v>
      </c>
      <c r="B8" s="6"/>
      <c r="C8" s="6"/>
      <c r="D8" s="6"/>
      <c r="E8" s="6"/>
      <c r="F8" s="6"/>
      <c r="G8" s="10" t="s">
        <v>6</v>
      </c>
      <c r="H8" s="3"/>
    </row>
    <row r="9" spans="1:11" ht="128.25" customHeight="1">
      <c r="A9" s="59" t="s">
        <v>12</v>
      </c>
      <c r="B9" s="47">
        <v>3547.5</v>
      </c>
      <c r="C9" s="51">
        <v>1500</v>
      </c>
      <c r="D9" s="47">
        <v>1773.75</v>
      </c>
      <c r="E9" s="51">
        <v>749.36522000000002</v>
      </c>
      <c r="F9" s="37">
        <f>D9/B9*100%</f>
        <v>0.5</v>
      </c>
      <c r="G9" s="60" t="s">
        <v>60</v>
      </c>
      <c r="H9" s="45"/>
    </row>
    <row r="10" spans="1:11" s="31" customFormat="1" ht="47.25">
      <c r="A10" s="33" t="s">
        <v>87</v>
      </c>
      <c r="B10" s="48">
        <v>328.6</v>
      </c>
      <c r="C10" s="48">
        <v>53.493479999999998</v>
      </c>
      <c r="D10" s="48"/>
      <c r="E10" s="48"/>
      <c r="F10" s="37">
        <f t="shared" ref="F10" si="0">E10/C10*100%</f>
        <v>0</v>
      </c>
      <c r="G10" s="17" t="s">
        <v>86</v>
      </c>
      <c r="H10" s="17"/>
      <c r="I10" s="18"/>
      <c r="J10" s="18"/>
    </row>
    <row r="11" spans="1:11" ht="127.5" hidden="1" customHeight="1">
      <c r="A11" s="46" t="s">
        <v>82</v>
      </c>
      <c r="B11" s="47"/>
      <c r="C11" s="47"/>
      <c r="D11" s="48"/>
      <c r="E11" s="48"/>
      <c r="F11" s="37" t="e">
        <f t="shared" ref="F11:F16" si="1">E11/C11*100%</f>
        <v>#DIV/0!</v>
      </c>
      <c r="G11" s="29" t="s">
        <v>85</v>
      </c>
      <c r="H11" s="17"/>
    </row>
    <row r="12" spans="1:11" ht="63" hidden="1">
      <c r="A12" s="39" t="s">
        <v>11</v>
      </c>
      <c r="B12" s="47"/>
      <c r="C12" s="47"/>
      <c r="D12" s="47"/>
      <c r="E12" s="47"/>
      <c r="F12" s="37" t="e">
        <f t="shared" si="1"/>
        <v>#DIV/0!</v>
      </c>
      <c r="G12" s="3" t="s">
        <v>7</v>
      </c>
      <c r="H12" s="3" t="s">
        <v>10</v>
      </c>
    </row>
    <row r="13" spans="1:11" ht="15.75" hidden="1">
      <c r="A13" s="39"/>
      <c r="B13" s="47"/>
      <c r="C13" s="47"/>
      <c r="D13" s="47"/>
      <c r="E13" s="47"/>
      <c r="F13" s="37"/>
      <c r="G13" s="3"/>
      <c r="H13" s="3"/>
    </row>
    <row r="14" spans="1:11" ht="15.75">
      <c r="A14" s="22" t="s">
        <v>0</v>
      </c>
      <c r="B14" s="49">
        <f>SUM(B7:B13)</f>
        <v>3876.1</v>
      </c>
      <c r="C14" s="49">
        <f t="shared" ref="C14:E14" si="2">SUM(C7:C13)</f>
        <v>1553.4934800000001</v>
      </c>
      <c r="D14" s="49">
        <f t="shared" si="2"/>
        <v>1773.75</v>
      </c>
      <c r="E14" s="49">
        <f t="shared" si="2"/>
        <v>749.36522000000002</v>
      </c>
      <c r="F14" s="37">
        <f t="shared" si="1"/>
        <v>0.48237422921144152</v>
      </c>
      <c r="G14" s="19"/>
      <c r="H14" s="19"/>
    </row>
    <row r="15" spans="1:11" ht="20.45" customHeight="1">
      <c r="A15" s="20" t="s">
        <v>40</v>
      </c>
      <c r="B15" s="47"/>
      <c r="C15" s="47"/>
      <c r="D15" s="47"/>
      <c r="E15" s="47"/>
      <c r="F15" s="37"/>
      <c r="G15" s="19"/>
      <c r="H15" s="19"/>
    </row>
    <row r="16" spans="1:11" ht="65.25" customHeight="1">
      <c r="A16" s="22" t="s">
        <v>43</v>
      </c>
      <c r="B16" s="47"/>
      <c r="C16" s="52">
        <f>SUM(C17:C21)</f>
        <v>10055.227000000001</v>
      </c>
      <c r="D16" s="52">
        <f t="shared" ref="D16:E16" si="3">SUM(D17:D21)</f>
        <v>0</v>
      </c>
      <c r="E16" s="52">
        <f t="shared" si="3"/>
        <v>4219.2416699999994</v>
      </c>
      <c r="F16" s="37">
        <f t="shared" si="1"/>
        <v>0.41960680450078341</v>
      </c>
      <c r="G16" s="19"/>
      <c r="H16" s="19"/>
      <c r="K16" s="14"/>
    </row>
    <row r="17" spans="1:11" s="31" customFormat="1" ht="36.75" customHeight="1">
      <c r="A17" s="33" t="s">
        <v>15</v>
      </c>
      <c r="B17" s="48"/>
      <c r="C17" s="53">
        <v>4310.0330000000004</v>
      </c>
      <c r="D17" s="53"/>
      <c r="E17" s="53">
        <v>1897.4094700000001</v>
      </c>
      <c r="F17" s="37">
        <f>E17/C17*100%</f>
        <v>0.44023084510025789</v>
      </c>
      <c r="G17" s="17" t="s">
        <v>16</v>
      </c>
      <c r="H17" s="17"/>
      <c r="I17" s="18"/>
      <c r="J17" s="18"/>
      <c r="K17" s="34"/>
    </row>
    <row r="18" spans="1:11" s="31" customFormat="1" ht="126.75" customHeight="1">
      <c r="A18" s="35" t="s">
        <v>17</v>
      </c>
      <c r="B18" s="53"/>
      <c r="C18" s="53">
        <v>730</v>
      </c>
      <c r="D18" s="53"/>
      <c r="E18" s="53">
        <v>282.46972</v>
      </c>
      <c r="F18" s="37">
        <f t="shared" ref="F18:F52" si="4">E18/C18*100%</f>
        <v>0.38694482191780821</v>
      </c>
      <c r="G18" s="17" t="s">
        <v>18</v>
      </c>
      <c r="H18" s="17"/>
      <c r="I18" s="18"/>
      <c r="J18" s="18"/>
    </row>
    <row r="19" spans="1:11" s="31" customFormat="1" ht="31.5">
      <c r="A19" s="33" t="s">
        <v>19</v>
      </c>
      <c r="B19" s="48"/>
      <c r="C19" s="53">
        <v>1764.11</v>
      </c>
      <c r="D19" s="53"/>
      <c r="E19" s="53">
        <v>735.97324000000003</v>
      </c>
      <c r="F19" s="37">
        <f t="shared" si="4"/>
        <v>0.41719237462516512</v>
      </c>
      <c r="G19" s="17" t="s">
        <v>20</v>
      </c>
      <c r="H19" s="17"/>
      <c r="I19" s="18"/>
      <c r="J19" s="18"/>
    </row>
    <row r="20" spans="1:11" s="31" customFormat="1" ht="50.25" customHeight="1">
      <c r="A20" s="33" t="s">
        <v>21</v>
      </c>
      <c r="B20" s="48"/>
      <c r="C20" s="53">
        <v>3066.6840000000002</v>
      </c>
      <c r="D20" s="53"/>
      <c r="E20" s="53">
        <v>1252.1892399999999</v>
      </c>
      <c r="F20" s="37">
        <f t="shared" si="4"/>
        <v>0.40832027036368918</v>
      </c>
      <c r="G20" s="17" t="s">
        <v>22</v>
      </c>
      <c r="H20" s="17"/>
      <c r="I20" s="18"/>
      <c r="J20" s="18"/>
    </row>
    <row r="21" spans="1:11" s="31" customFormat="1" ht="66.75" customHeight="1">
      <c r="A21" s="33" t="s">
        <v>23</v>
      </c>
      <c r="B21" s="48"/>
      <c r="C21" s="53">
        <v>184.4</v>
      </c>
      <c r="D21" s="53"/>
      <c r="E21" s="53">
        <v>51.2</v>
      </c>
      <c r="F21" s="37">
        <f t="shared" si="4"/>
        <v>0.27765726681127983</v>
      </c>
      <c r="G21" s="17" t="s">
        <v>24</v>
      </c>
      <c r="H21" s="17"/>
      <c r="I21" s="18"/>
      <c r="J21" s="18"/>
    </row>
    <row r="22" spans="1:11" s="31" customFormat="1" ht="51" customHeight="1">
      <c r="A22" s="23" t="s">
        <v>54</v>
      </c>
      <c r="B22" s="54"/>
      <c r="C22" s="50">
        <v>12.315989999999999</v>
      </c>
      <c r="D22" s="53"/>
      <c r="E22" s="50">
        <v>12.315989999999999</v>
      </c>
      <c r="F22" s="37">
        <f t="shared" si="4"/>
        <v>1</v>
      </c>
      <c r="G22" s="17" t="s">
        <v>80</v>
      </c>
      <c r="H22" s="17"/>
      <c r="I22" s="18"/>
      <c r="J22" s="18"/>
    </row>
    <row r="23" spans="1:11" s="31" customFormat="1" ht="93" customHeight="1">
      <c r="A23" s="23" t="s">
        <v>55</v>
      </c>
      <c r="B23" s="54"/>
      <c r="C23" s="50">
        <v>80</v>
      </c>
      <c r="D23" s="53"/>
      <c r="E23" s="50">
        <v>16.125</v>
      </c>
      <c r="F23" s="37">
        <f t="shared" si="4"/>
        <v>0.20156250000000001</v>
      </c>
      <c r="G23" s="17" t="s">
        <v>26</v>
      </c>
      <c r="H23" s="17"/>
      <c r="I23" s="18"/>
      <c r="J23" s="18"/>
    </row>
    <row r="24" spans="1:11" s="31" customFormat="1" ht="108.75" customHeight="1">
      <c r="A24" s="23" t="s">
        <v>56</v>
      </c>
      <c r="B24" s="54"/>
      <c r="C24" s="50">
        <v>622.5</v>
      </c>
      <c r="D24" s="53"/>
      <c r="E24" s="50">
        <v>274.30293999999998</v>
      </c>
      <c r="F24" s="37">
        <f t="shared" si="4"/>
        <v>0.44064729317269075</v>
      </c>
      <c r="G24" s="17" t="s">
        <v>25</v>
      </c>
      <c r="H24" s="17"/>
      <c r="I24" s="18"/>
      <c r="J24" s="18"/>
    </row>
    <row r="25" spans="1:11" s="31" customFormat="1" ht="49.5" customHeight="1">
      <c r="A25" s="23" t="s">
        <v>58</v>
      </c>
      <c r="B25" s="54"/>
      <c r="C25" s="50">
        <v>200</v>
      </c>
      <c r="D25" s="53"/>
      <c r="E25" s="50"/>
      <c r="F25" s="37">
        <f t="shared" si="4"/>
        <v>0</v>
      </c>
      <c r="G25" s="17" t="s">
        <v>62</v>
      </c>
      <c r="H25" s="17"/>
      <c r="I25" s="18"/>
      <c r="J25" s="18"/>
    </row>
    <row r="26" spans="1:11" s="31" customFormat="1" ht="65.25" customHeight="1">
      <c r="A26" s="23" t="s">
        <v>44</v>
      </c>
      <c r="B26" s="48"/>
      <c r="C26" s="50">
        <f>SUM(C27:C30)</f>
        <v>216.68401</v>
      </c>
      <c r="D26" s="50">
        <f t="shared" ref="D26:E26" si="5">SUM(D27:D30)</f>
        <v>0</v>
      </c>
      <c r="E26" s="50">
        <f t="shared" si="5"/>
        <v>123.955</v>
      </c>
      <c r="F26" s="37">
        <f t="shared" si="4"/>
        <v>0.57205420926075712</v>
      </c>
      <c r="G26" s="17"/>
      <c r="H26" s="17"/>
      <c r="I26" s="18"/>
      <c r="J26" s="18"/>
    </row>
    <row r="27" spans="1:11" s="31" customFormat="1" ht="123.75" customHeight="1">
      <c r="A27" s="33" t="s">
        <v>63</v>
      </c>
      <c r="B27" s="48"/>
      <c r="C27" s="53">
        <v>70</v>
      </c>
      <c r="D27" s="53"/>
      <c r="E27" s="53">
        <v>65</v>
      </c>
      <c r="F27" s="37">
        <f t="shared" si="4"/>
        <v>0.9285714285714286</v>
      </c>
      <c r="G27" s="17" t="s">
        <v>31</v>
      </c>
      <c r="H27" s="17"/>
      <c r="I27" s="18"/>
      <c r="J27" s="18"/>
    </row>
    <row r="28" spans="1:11" s="31" customFormat="1" ht="126" customHeight="1">
      <c r="A28" s="33" t="s">
        <v>28</v>
      </c>
      <c r="B28" s="48"/>
      <c r="C28" s="53">
        <v>128.68401</v>
      </c>
      <c r="D28" s="53"/>
      <c r="E28" s="53">
        <v>40.954999999999998</v>
      </c>
      <c r="F28" s="37">
        <f t="shared" si="4"/>
        <v>0.31826020964065388</v>
      </c>
      <c r="G28" s="17" t="s">
        <v>64</v>
      </c>
      <c r="H28" s="17"/>
      <c r="I28" s="18"/>
      <c r="J28" s="18"/>
    </row>
    <row r="29" spans="1:11" s="31" customFormat="1" ht="63">
      <c r="A29" s="33" t="s">
        <v>29</v>
      </c>
      <c r="B29" s="48"/>
      <c r="C29" s="53">
        <v>8</v>
      </c>
      <c r="D29" s="53"/>
      <c r="E29" s="53">
        <v>8</v>
      </c>
      <c r="F29" s="37">
        <f t="shared" si="4"/>
        <v>1</v>
      </c>
      <c r="G29" s="17" t="s">
        <v>72</v>
      </c>
      <c r="H29" s="17"/>
      <c r="I29" s="18"/>
      <c r="J29" s="18"/>
    </row>
    <row r="30" spans="1:11" s="31" customFormat="1" ht="63">
      <c r="A30" s="33" t="s">
        <v>30</v>
      </c>
      <c r="B30" s="48"/>
      <c r="C30" s="53">
        <v>10</v>
      </c>
      <c r="D30" s="53"/>
      <c r="E30" s="53">
        <v>10</v>
      </c>
      <c r="F30" s="37">
        <f t="shared" si="4"/>
        <v>1</v>
      </c>
      <c r="G30" s="17" t="s">
        <v>32</v>
      </c>
      <c r="H30" s="17"/>
      <c r="I30" s="18"/>
      <c r="J30" s="18"/>
    </row>
    <row r="31" spans="1:11" s="31" customFormat="1" ht="64.5" customHeight="1">
      <c r="A31" s="23" t="s">
        <v>81</v>
      </c>
      <c r="B31" s="48"/>
      <c r="C31" s="50">
        <v>5</v>
      </c>
      <c r="D31" s="50"/>
      <c r="E31" s="50"/>
      <c r="F31" s="37">
        <f t="shared" si="4"/>
        <v>0</v>
      </c>
      <c r="G31" s="17" t="s">
        <v>65</v>
      </c>
      <c r="H31" s="17"/>
      <c r="I31" s="18"/>
      <c r="J31" s="18"/>
    </row>
    <row r="32" spans="1:11" s="31" customFormat="1" ht="81.75" customHeight="1">
      <c r="A32" s="23" t="s">
        <v>45</v>
      </c>
      <c r="B32" s="48"/>
      <c r="C32" s="50">
        <f>C33+C34</f>
        <v>11785.762419999999</v>
      </c>
      <c r="D32" s="54"/>
      <c r="E32" s="54">
        <f t="shared" ref="E32" si="6">E33+E34</f>
        <v>7111.2256699999998</v>
      </c>
      <c r="F32" s="37">
        <f t="shared" si="4"/>
        <v>0.60337425926154042</v>
      </c>
      <c r="G32" s="17"/>
      <c r="H32" s="17"/>
      <c r="I32" s="18"/>
      <c r="J32" s="18"/>
    </row>
    <row r="33" spans="1:10" s="31" customFormat="1" ht="78.75">
      <c r="A33" s="23" t="s">
        <v>84</v>
      </c>
      <c r="B33" s="54"/>
      <c r="C33" s="50">
        <v>100.47481000000001</v>
      </c>
      <c r="D33" s="54"/>
      <c r="E33" s="54">
        <v>100</v>
      </c>
      <c r="F33" s="37">
        <f t="shared" si="4"/>
        <v>0.99527433791614028</v>
      </c>
      <c r="G33" s="17" t="s">
        <v>33</v>
      </c>
      <c r="H33" s="17"/>
      <c r="I33" s="18"/>
      <c r="J33" s="18"/>
    </row>
    <row r="34" spans="1:10" s="31" customFormat="1" ht="157.5">
      <c r="A34" s="23" t="s">
        <v>83</v>
      </c>
      <c r="B34" s="54"/>
      <c r="C34" s="50">
        <v>11685.287609999999</v>
      </c>
      <c r="D34" s="54"/>
      <c r="E34" s="50">
        <v>7011.2256699999998</v>
      </c>
      <c r="F34" s="37">
        <f t="shared" si="4"/>
        <v>0.60000454451801033</v>
      </c>
      <c r="G34" s="17" t="s">
        <v>89</v>
      </c>
      <c r="H34" s="17"/>
      <c r="I34" s="18"/>
      <c r="J34" s="18"/>
    </row>
    <row r="35" spans="1:10" s="31" customFormat="1" ht="63.75" customHeight="1">
      <c r="A35" s="23" t="s">
        <v>53</v>
      </c>
      <c r="B35" s="54"/>
      <c r="C35" s="50">
        <v>4</v>
      </c>
      <c r="D35" s="48"/>
      <c r="E35" s="48">
        <v>4</v>
      </c>
      <c r="F35" s="37">
        <f t="shared" si="4"/>
        <v>1</v>
      </c>
      <c r="G35" s="17" t="s">
        <v>66</v>
      </c>
      <c r="H35" s="17"/>
      <c r="I35" s="18"/>
      <c r="J35" s="18"/>
    </row>
    <row r="36" spans="1:10" s="32" customFormat="1" ht="47.25" hidden="1">
      <c r="A36" s="24" t="s">
        <v>50</v>
      </c>
      <c r="B36" s="50"/>
      <c r="C36" s="50"/>
      <c r="D36" s="53"/>
      <c r="E36" s="50"/>
      <c r="F36" s="37" t="e">
        <f t="shared" si="4"/>
        <v>#DIV/0!</v>
      </c>
      <c r="G36" s="17" t="s">
        <v>51</v>
      </c>
      <c r="H36" s="27"/>
      <c r="I36" s="28"/>
      <c r="J36" s="28"/>
    </row>
    <row r="37" spans="1:10" s="31" customFormat="1" ht="65.25" customHeight="1">
      <c r="A37" s="23" t="s">
        <v>47</v>
      </c>
      <c r="B37" s="54"/>
      <c r="C37" s="50">
        <v>1150</v>
      </c>
      <c r="D37" s="48"/>
      <c r="E37" s="54">
        <v>103.10754</v>
      </c>
      <c r="F37" s="37">
        <f t="shared" si="4"/>
        <v>8.9658730434782605E-2</v>
      </c>
      <c r="G37" s="17" t="s">
        <v>67</v>
      </c>
      <c r="H37" s="17"/>
      <c r="I37" s="18"/>
      <c r="J37" s="18"/>
    </row>
    <row r="38" spans="1:10" s="31" customFormat="1" ht="78" hidden="1" customHeight="1">
      <c r="A38" s="23" t="s">
        <v>61</v>
      </c>
      <c r="B38" s="54"/>
      <c r="C38" s="50"/>
      <c r="D38" s="48"/>
      <c r="E38" s="54"/>
      <c r="F38" s="37" t="e">
        <f t="shared" si="4"/>
        <v>#DIV/0!</v>
      </c>
      <c r="G38" s="17"/>
      <c r="H38" s="17"/>
      <c r="I38" s="18"/>
      <c r="J38" s="18"/>
    </row>
    <row r="39" spans="1:10" s="31" customFormat="1" ht="78.75" hidden="1">
      <c r="A39" s="23" t="s">
        <v>59</v>
      </c>
      <c r="B39" s="54"/>
      <c r="C39" s="50"/>
      <c r="D39" s="48"/>
      <c r="E39" s="48"/>
      <c r="F39" s="37" t="e">
        <f t="shared" si="4"/>
        <v>#DIV/0!</v>
      </c>
      <c r="G39" s="17"/>
      <c r="H39" s="17"/>
      <c r="I39" s="18"/>
      <c r="J39" s="18"/>
    </row>
    <row r="40" spans="1:10" s="31" customFormat="1" ht="63" customHeight="1">
      <c r="A40" s="23" t="s">
        <v>34</v>
      </c>
      <c r="B40" s="54"/>
      <c r="C40" s="50">
        <v>7000</v>
      </c>
      <c r="D40" s="48"/>
      <c r="E40" s="54">
        <v>2783.20334</v>
      </c>
      <c r="F40" s="37">
        <f t="shared" si="4"/>
        <v>0.39760047714285712</v>
      </c>
      <c r="G40" s="17" t="s">
        <v>35</v>
      </c>
      <c r="H40" s="17"/>
      <c r="I40" s="18"/>
      <c r="J40" s="18"/>
    </row>
    <row r="41" spans="1:10" s="31" customFormat="1" ht="46.5" customHeight="1">
      <c r="A41" s="23" t="s">
        <v>46</v>
      </c>
      <c r="B41" s="54"/>
      <c r="C41" s="54">
        <v>83.83</v>
      </c>
      <c r="D41" s="48"/>
      <c r="E41" s="54">
        <v>30</v>
      </c>
      <c r="F41" s="37">
        <f t="shared" si="4"/>
        <v>0.35786711201240606</v>
      </c>
      <c r="G41" s="17" t="s">
        <v>68</v>
      </c>
      <c r="H41" s="17"/>
      <c r="I41" s="18"/>
      <c r="J41" s="18"/>
    </row>
    <row r="42" spans="1:10" s="31" customFormat="1" ht="64.5" customHeight="1">
      <c r="A42" s="23" t="s">
        <v>36</v>
      </c>
      <c r="B42" s="50"/>
      <c r="C42" s="50">
        <f>SUM(C43:C45)</f>
        <v>11023.853520000001</v>
      </c>
      <c r="D42" s="50">
        <f t="shared" ref="D42:E42" si="7">SUM(D43:D45)</f>
        <v>0</v>
      </c>
      <c r="E42" s="50">
        <f t="shared" si="7"/>
        <v>2851.89</v>
      </c>
      <c r="F42" s="37">
        <f t="shared" si="4"/>
        <v>0.25870173209630959</v>
      </c>
      <c r="G42" s="17"/>
      <c r="H42" s="17"/>
      <c r="I42" s="18"/>
      <c r="J42" s="18"/>
    </row>
    <row r="43" spans="1:10" s="31" customFormat="1" ht="61.5" customHeight="1">
      <c r="A43" s="33" t="s">
        <v>37</v>
      </c>
      <c r="B43" s="48"/>
      <c r="C43" s="48">
        <v>4856.6395199999997</v>
      </c>
      <c r="D43" s="48"/>
      <c r="E43" s="48">
        <v>2761.89</v>
      </c>
      <c r="F43" s="37">
        <f t="shared" si="4"/>
        <v>0.56868334341602522</v>
      </c>
      <c r="G43" s="17" t="s">
        <v>39</v>
      </c>
      <c r="H43" s="17"/>
      <c r="I43" s="18"/>
      <c r="J43" s="18"/>
    </row>
    <row r="44" spans="1:10" s="31" customFormat="1" ht="63">
      <c r="A44" s="33" t="s">
        <v>38</v>
      </c>
      <c r="B44" s="48"/>
      <c r="C44" s="48">
        <v>6167.2139999999999</v>
      </c>
      <c r="D44" s="48"/>
      <c r="E44" s="48">
        <v>90</v>
      </c>
      <c r="F44" s="37">
        <f t="shared" si="4"/>
        <v>1.4593299340674735E-2</v>
      </c>
      <c r="G44" s="17" t="s">
        <v>73</v>
      </c>
      <c r="H44" s="17"/>
      <c r="I44" s="18"/>
      <c r="J44" s="18"/>
    </row>
    <row r="45" spans="1:10" s="31" customFormat="1" ht="15.75" hidden="1">
      <c r="A45" s="33"/>
      <c r="B45" s="48"/>
      <c r="C45" s="48"/>
      <c r="D45" s="48"/>
      <c r="E45" s="48"/>
      <c r="F45" s="37"/>
      <c r="G45" s="17"/>
      <c r="H45" s="17"/>
      <c r="I45" s="18"/>
      <c r="J45" s="18"/>
    </row>
    <row r="46" spans="1:10" s="31" customFormat="1" ht="49.5" customHeight="1">
      <c r="A46" s="24" t="s">
        <v>57</v>
      </c>
      <c r="B46" s="50"/>
      <c r="C46" s="50">
        <v>240</v>
      </c>
      <c r="D46" s="53"/>
      <c r="E46" s="50">
        <v>150</v>
      </c>
      <c r="F46" s="37">
        <f>E46/C46*100%</f>
        <v>0.625</v>
      </c>
      <c r="G46" s="17" t="s">
        <v>27</v>
      </c>
      <c r="H46" s="17"/>
      <c r="I46" s="18"/>
      <c r="J46" s="18"/>
    </row>
    <row r="47" spans="1:10" s="31" customFormat="1" ht="109.5" customHeight="1">
      <c r="A47" s="23" t="s">
        <v>48</v>
      </c>
      <c r="B47" s="54"/>
      <c r="C47" s="54">
        <v>100</v>
      </c>
      <c r="D47" s="48"/>
      <c r="E47" s="54">
        <v>91.954999999999998</v>
      </c>
      <c r="F47" s="37">
        <f t="shared" si="4"/>
        <v>0.91954999999999998</v>
      </c>
      <c r="G47" s="17" t="s">
        <v>69</v>
      </c>
      <c r="H47" s="17"/>
      <c r="I47" s="18"/>
      <c r="J47" s="18"/>
    </row>
    <row r="48" spans="1:10" s="31" customFormat="1" ht="93.75" customHeight="1">
      <c r="A48" s="23" t="s">
        <v>52</v>
      </c>
      <c r="B48" s="54"/>
      <c r="C48" s="54">
        <v>108</v>
      </c>
      <c r="D48" s="48"/>
      <c r="E48" s="54">
        <v>45</v>
      </c>
      <c r="F48" s="37">
        <f t="shared" si="4"/>
        <v>0.41666666666666669</v>
      </c>
      <c r="G48" s="17" t="s">
        <v>70</v>
      </c>
      <c r="H48" s="17"/>
      <c r="I48" s="18"/>
      <c r="J48" s="18"/>
    </row>
    <row r="49" spans="1:10" s="31" customFormat="1" ht="63" customHeight="1">
      <c r="A49" s="23" t="s">
        <v>49</v>
      </c>
      <c r="B49" s="54"/>
      <c r="C49" s="54">
        <v>170</v>
      </c>
      <c r="D49" s="48"/>
      <c r="E49" s="54">
        <v>99.272000000000006</v>
      </c>
      <c r="F49" s="37">
        <f t="shared" si="4"/>
        <v>0.58395294117647067</v>
      </c>
      <c r="G49" s="17" t="s">
        <v>71</v>
      </c>
      <c r="H49" s="17"/>
      <c r="I49" s="18"/>
      <c r="J49" s="18"/>
    </row>
    <row r="50" spans="1:10" ht="15.75" hidden="1">
      <c r="A50" s="39"/>
      <c r="B50" s="47"/>
      <c r="C50" s="47"/>
      <c r="D50" s="47"/>
      <c r="E50" s="47"/>
      <c r="F50" s="37"/>
      <c r="G50" s="3"/>
      <c r="H50" s="3"/>
    </row>
    <row r="51" spans="1:10" ht="15.75">
      <c r="A51" s="40" t="s">
        <v>0</v>
      </c>
      <c r="B51" s="55">
        <f>B16+B22+B23+B24+B46+B25+B26+B32+B34+B35+B36+B37+B39+B40+B41+B42+B47+B48+B49+B38</f>
        <v>0</v>
      </c>
      <c r="C51" s="55">
        <f>C16+C22+C23+C24+C25+C26+C31+C32+C35+C37+C40+C41+C42+C46+C47+C48+C49</f>
        <v>42857.172940000004</v>
      </c>
      <c r="D51" s="55">
        <f>D16+D22+D23+D24+D46+D25+D26+D32+D34+D35+D36+D37+D39+D40+D41+D42+D47+D48+D49+D38</f>
        <v>0</v>
      </c>
      <c r="E51" s="55">
        <f>E16+E22+E23+E24+E31+E46+E25+E26+E32+E35+E36+E37+E39+E40+E41+E42+E47+E48+E49+E38</f>
        <v>17915.594150000001</v>
      </c>
      <c r="F51" s="37">
        <f t="shared" si="4"/>
        <v>0.41803023673730916</v>
      </c>
      <c r="G51" s="3"/>
      <c r="H51" s="3"/>
    </row>
    <row r="52" spans="1:10" ht="31.5">
      <c r="A52" s="40" t="s">
        <v>1</v>
      </c>
      <c r="B52" s="56">
        <f>B14+B51</f>
        <v>3876.1</v>
      </c>
      <c r="C52" s="57">
        <f>C14+C51</f>
        <v>44410.666420000001</v>
      </c>
      <c r="D52" s="57">
        <f>D14+D51</f>
        <v>1773.75</v>
      </c>
      <c r="E52" s="57">
        <f>E14+E51</f>
        <v>18664.95937</v>
      </c>
      <c r="F52" s="37">
        <f t="shared" si="4"/>
        <v>0.4202810017188659</v>
      </c>
      <c r="G52" s="3"/>
      <c r="H52" s="3"/>
    </row>
    <row r="53" spans="1:10" ht="15.75">
      <c r="A53" s="41"/>
      <c r="B53" s="8"/>
      <c r="C53" s="8"/>
      <c r="D53" s="8"/>
      <c r="E53" s="8"/>
      <c r="F53" s="8"/>
      <c r="G53" s="7"/>
      <c r="H53" s="7"/>
    </row>
    <row r="54" spans="1:10" ht="15.75" hidden="1">
      <c r="A54" s="41"/>
      <c r="B54" s="8">
        <v>3885.4</v>
      </c>
      <c r="C54" s="8">
        <v>33101.65868</v>
      </c>
      <c r="D54" s="8">
        <v>3536.4</v>
      </c>
      <c r="E54" s="8">
        <v>33092.033880000003</v>
      </c>
      <c r="F54" s="8"/>
      <c r="G54" s="7"/>
      <c r="H54" s="21"/>
    </row>
    <row r="55" spans="1:10" s="9" customFormat="1" ht="31.5">
      <c r="A55" s="42" t="s">
        <v>41</v>
      </c>
      <c r="B55" s="38"/>
      <c r="C55" s="38"/>
      <c r="D55" s="38"/>
      <c r="E55" s="38" t="s">
        <v>42</v>
      </c>
      <c r="F55" s="38"/>
      <c r="G55" s="7"/>
      <c r="H55" s="21"/>
      <c r="I55" s="16"/>
      <c r="J55" s="16"/>
    </row>
    <row r="56" spans="1:10" ht="15.75" hidden="1">
      <c r="A56" s="41"/>
      <c r="B56" s="8"/>
      <c r="C56" s="8"/>
      <c r="D56" s="8"/>
      <c r="E56" s="8">
        <f>E54-E52</f>
        <v>14427.074510000002</v>
      </c>
      <c r="F56" s="8"/>
      <c r="G56" s="7"/>
      <c r="H56" s="7"/>
    </row>
    <row r="58" spans="1:10">
      <c r="G58" s="26"/>
    </row>
    <row r="59" spans="1:10" hidden="1">
      <c r="C59" s="14">
        <f>33101.65868-C52</f>
        <v>-11309.007740000001</v>
      </c>
      <c r="E59" s="14">
        <f>33092.03388-E52</f>
        <v>14427.074510000002</v>
      </c>
    </row>
    <row r="60" spans="1:10" hidden="1">
      <c r="C60" s="14">
        <f>53377.66549-C52-C72-B52</f>
        <v>3967.0566099999983</v>
      </c>
      <c r="E60" s="14">
        <f>49509.77417-E52-E72-D52</f>
        <v>28047.222339999997</v>
      </c>
    </row>
    <row r="61" spans="1:10" hidden="1"/>
    <row r="62" spans="1:10" hidden="1">
      <c r="C62" s="14">
        <v>621.31700000000001</v>
      </c>
      <c r="E62" s="14">
        <v>621.31700000000001</v>
      </c>
    </row>
    <row r="63" spans="1:10" hidden="1">
      <c r="C63" s="14">
        <v>3.8</v>
      </c>
      <c r="E63" s="14">
        <v>3.8</v>
      </c>
      <c r="G63" s="25"/>
    </row>
    <row r="64" spans="1:10" hidden="1">
      <c r="C64" s="14">
        <v>111.21899999999999</v>
      </c>
      <c r="E64" s="14">
        <v>111.21899999999999</v>
      </c>
    </row>
    <row r="65" spans="1:9" hidden="1">
      <c r="C65" s="14">
        <v>100</v>
      </c>
    </row>
    <row r="66" spans="1:9" hidden="1">
      <c r="C66" s="14">
        <v>22</v>
      </c>
      <c r="E66" s="14">
        <v>22</v>
      </c>
    </row>
    <row r="67" spans="1:9" hidden="1">
      <c r="C67" s="14">
        <v>50</v>
      </c>
      <c r="E67" s="14">
        <v>50</v>
      </c>
    </row>
    <row r="68" spans="1:9" hidden="1">
      <c r="C68" s="14">
        <v>186</v>
      </c>
      <c r="E68" s="14">
        <v>186</v>
      </c>
    </row>
    <row r="69" spans="1:9" hidden="1">
      <c r="C69" s="14">
        <v>29</v>
      </c>
      <c r="E69" s="14">
        <v>29</v>
      </c>
    </row>
    <row r="70" spans="1:9" hidden="1">
      <c r="C70" s="14">
        <v>0.50646000000000002</v>
      </c>
      <c r="E70" s="14">
        <v>0.50646000000000002</v>
      </c>
    </row>
    <row r="71" spans="1:9" hidden="1"/>
    <row r="72" spans="1:9" hidden="1">
      <c r="C72" s="44">
        <f>SUM(C62:C71)</f>
        <v>1123.8424600000001</v>
      </c>
      <c r="D72" s="44"/>
      <c r="E72" s="44">
        <f t="shared" ref="E72" si="8">SUM(E62:E71)</f>
        <v>1023.84246</v>
      </c>
      <c r="F72" s="44"/>
    </row>
    <row r="73" spans="1:9" hidden="1"/>
    <row r="75" spans="1:9" customFormat="1">
      <c r="A75" s="58"/>
      <c r="B75" s="12"/>
      <c r="C75" s="14">
        <f>49378.55542-1091.789-(C52+B52)</f>
        <v>0</v>
      </c>
      <c r="D75" s="14"/>
      <c r="E75" s="14">
        <f>20867.90229-429.19292-(E52+D52)</f>
        <v>0</v>
      </c>
      <c r="F75" s="13"/>
      <c r="G75" s="13"/>
      <c r="H75" s="15"/>
      <c r="I75" s="15"/>
    </row>
  </sheetData>
  <mergeCells count="9">
    <mergeCell ref="A1:H1"/>
    <mergeCell ref="A2:H2"/>
    <mergeCell ref="B3:E3"/>
    <mergeCell ref="G3:G5"/>
    <mergeCell ref="H3:H5"/>
    <mergeCell ref="A3:A5"/>
    <mergeCell ref="B4:C4"/>
    <mergeCell ref="D4:E4"/>
    <mergeCell ref="F3:F5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Диаграмма1</vt:lpstr>
      <vt:lpstr>'1'!Область_печати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Lubnina</dc:creator>
  <cp:lastModifiedBy>1</cp:lastModifiedBy>
  <cp:lastPrinted>2018-01-16T08:18:51Z</cp:lastPrinted>
  <dcterms:created xsi:type="dcterms:W3CDTF">2012-11-13T08:43:34Z</dcterms:created>
  <dcterms:modified xsi:type="dcterms:W3CDTF">2018-07-09T07:40:42Z</dcterms:modified>
</cp:coreProperties>
</file>