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Лист1!$A$1:$F$226</definedName>
  </definedNames>
  <calcPr calcId="124519"/>
</workbook>
</file>

<file path=xl/calcChain.xml><?xml version="1.0" encoding="utf-8"?>
<calcChain xmlns="http://schemas.openxmlformats.org/spreadsheetml/2006/main">
  <c r="F152" i="1"/>
  <c r="F147"/>
  <c r="F119"/>
  <c r="F114"/>
  <c r="F111"/>
  <c r="F219"/>
  <c r="F43"/>
  <c r="F39"/>
  <c r="F38"/>
  <c r="F23"/>
  <c r="F128"/>
  <c r="F126" s="1"/>
  <c r="F169"/>
  <c r="F179"/>
  <c r="F131"/>
  <c r="F134"/>
  <c r="F94"/>
  <c r="F72"/>
  <c r="F58"/>
  <c r="F191"/>
  <c r="F223"/>
  <c r="F68"/>
  <c r="F164"/>
  <c r="F159"/>
  <c r="F139"/>
  <c r="F101"/>
  <c r="F76"/>
  <c r="F27"/>
  <c r="F125" l="1"/>
  <c r="F120" s="1"/>
  <c r="F207"/>
  <c r="F133"/>
  <c r="F222" l="1"/>
  <c r="F221" s="1"/>
  <c r="F220" s="1"/>
  <c r="F215"/>
  <c r="F37"/>
  <c r="F129"/>
  <c r="F31"/>
  <c r="F195"/>
  <c r="F194" s="1"/>
  <c r="F203"/>
  <c r="F218" l="1"/>
  <c r="F217" s="1"/>
  <c r="F216" s="1"/>
  <c r="F183" l="1"/>
  <c r="F21"/>
  <c r="F210" l="1"/>
  <c r="F209" s="1"/>
  <c r="F208" s="1"/>
  <c r="F178" l="1"/>
  <c r="F123"/>
  <c r="F214" l="1"/>
  <c r="F213" s="1"/>
  <c r="F212" s="1"/>
  <c r="F206"/>
  <c r="F205" s="1"/>
  <c r="F204" s="1"/>
  <c r="F202"/>
  <c r="F201" s="1"/>
  <c r="F200" s="1"/>
  <c r="F198"/>
  <c r="F196" s="1"/>
  <c r="F193"/>
  <c r="F192" s="1"/>
  <c r="F190"/>
  <c r="F186"/>
  <c r="F185"/>
  <c r="F184" s="1"/>
  <c r="F182"/>
  <c r="F181" s="1"/>
  <c r="F180" s="1"/>
  <c r="F113"/>
  <c r="F110"/>
  <c r="F109" s="1"/>
  <c r="F173"/>
  <c r="F172"/>
  <c r="F171" s="1"/>
  <c r="F170" s="1"/>
  <c r="F168"/>
  <c r="F167" s="1"/>
  <c r="F166" s="1"/>
  <c r="F165" s="1"/>
  <c r="F162"/>
  <c r="F161" s="1"/>
  <c r="F160" s="1"/>
  <c r="F158"/>
  <c r="F157" s="1"/>
  <c r="F155"/>
  <c r="F151"/>
  <c r="F145"/>
  <c r="F144" s="1"/>
  <c r="F143" s="1"/>
  <c r="F118"/>
  <c r="F117" s="1"/>
  <c r="F116" s="1"/>
  <c r="F115" s="1"/>
  <c r="F141"/>
  <c r="F140" s="1"/>
  <c r="F138"/>
  <c r="F137" s="1"/>
  <c r="F132"/>
  <c r="F105"/>
  <c r="F104"/>
  <c r="F103" s="1"/>
  <c r="F102" s="1"/>
  <c r="F100"/>
  <c r="F95"/>
  <c r="F92" s="1"/>
  <c r="F93"/>
  <c r="F88"/>
  <c r="F87"/>
  <c r="F86" s="1"/>
  <c r="F85" s="1"/>
  <c r="F83"/>
  <c r="F82" s="1"/>
  <c r="F81" s="1"/>
  <c r="F79"/>
  <c r="F78" s="1"/>
  <c r="F77" s="1"/>
  <c r="F75"/>
  <c r="F74" s="1"/>
  <c r="F73" s="1"/>
  <c r="F71"/>
  <c r="F66"/>
  <c r="F65" s="1"/>
  <c r="F62"/>
  <c r="F61" s="1"/>
  <c r="F60" s="1"/>
  <c r="F59" s="1"/>
  <c r="F47"/>
  <c r="F46"/>
  <c r="F45" s="1"/>
  <c r="F44" s="1"/>
  <c r="F51"/>
  <c r="F50" s="1"/>
  <c r="F49" s="1"/>
  <c r="F56"/>
  <c r="F55" s="1"/>
  <c r="F54" s="1"/>
  <c r="F42"/>
  <c r="F41" s="1"/>
  <c r="F40" s="1"/>
  <c r="F30"/>
  <c r="F29" s="1"/>
  <c r="F28" s="1"/>
  <c r="F26"/>
  <c r="F25" s="1"/>
  <c r="F24" s="1"/>
  <c r="F20"/>
  <c r="F19" s="1"/>
  <c r="F18" s="1"/>
  <c r="F197" l="1"/>
  <c r="F112"/>
  <c r="F108" s="1"/>
  <c r="F107" s="1"/>
  <c r="F189"/>
  <c r="F188" s="1"/>
  <c r="F154"/>
  <c r="F153" s="1"/>
  <c r="F177"/>
  <c r="F176" s="1"/>
  <c r="F175" s="1"/>
  <c r="F136"/>
  <c r="F122"/>
  <c r="F121" s="1"/>
  <c r="F146"/>
  <c r="F52"/>
  <c r="F67"/>
  <c r="F99"/>
  <c r="F98" s="1"/>
  <c r="F97" s="1"/>
  <c r="F36"/>
  <c r="F35" s="1"/>
  <c r="F34" s="1"/>
  <c r="F17" s="1"/>
  <c r="F91"/>
  <c r="F90" s="1"/>
  <c r="F127"/>
  <c r="F149"/>
  <c r="F150"/>
  <c r="F163"/>
  <c r="F57"/>
  <c r="F69"/>
  <c r="F70" s="1"/>
  <c r="F148" l="1"/>
  <c r="F64"/>
  <c r="F16" l="1"/>
  <c r="H16" s="1"/>
</calcChain>
</file>

<file path=xl/sharedStrings.xml><?xml version="1.0" encoding="utf-8"?>
<sst xmlns="http://schemas.openxmlformats.org/spreadsheetml/2006/main" count="392" uniqueCount="266">
  <si>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</si>
  <si>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</si>
  <si>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</si>
  <si>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</si>
  <si>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</si>
  <si>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</si>
  <si>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</si>
  <si>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</si>
  <si>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</si>
  <si>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</si>
  <si>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</si>
  <si>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</si>
  <si>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</si>
  <si>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</si>
  <si>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</si>
  <si>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</si>
  <si>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</si>
  <si>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</si>
  <si>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</si>
  <si>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</si>
  <si>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</si>
  <si>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</si>
  <si>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</si>
  <si>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</si>
  <si>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</si>
  <si>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</si>
  <si>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</si>
  <si>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</si>
  <si>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</si>
  <si>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</si>
  <si>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</si>
  <si>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</si>
  <si>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</si>
  <si>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</si>
  <si>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</si>
  <si>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</si>
  <si>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</si>
  <si>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</si>
  <si>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</si>
  <si>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</si>
  <si>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</si>
  <si>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</si>
  <si>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</si>
  <si>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</si>
  <si>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</si>
  <si>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</si>
  <si>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</si>
  <si>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</si>
  <si>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</si>
  <si>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</si>
  <si>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 xml:space="preserve">Создание и развитие  доступной среды для  инвалидов и других маломобильных групп населения 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</si>
  <si>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</si>
  <si>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</si>
  <si>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</si>
  <si>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</si>
  <si>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</si>
  <si>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</si>
  <si>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</si>
  <si>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</si>
  <si>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</si>
  <si>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5020000000</t>
  </si>
  <si>
    <t>5030000000</t>
  </si>
  <si>
    <t>5050000000</t>
  </si>
  <si>
    <t>5700000000</t>
  </si>
  <si>
    <t>5800000000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</si>
  <si>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</si>
  <si>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</si>
  <si>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</si>
  <si>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</si>
  <si>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</si>
  <si>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</si>
  <si>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</si>
  <si>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</si>
  <si>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</si>
  <si>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</si>
  <si>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</si>
  <si>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</si>
  <si>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</si>
  <si>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</si>
  <si>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</si>
  <si>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</si>
  <si>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</si>
  <si>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</si>
  <si>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</si>
  <si>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</si>
  <si>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</si>
  <si>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</si>
  <si>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</si>
  <si>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</si>
  <si>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</si>
  <si>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</si>
  <si>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</si>
  <si>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</si>
  <si>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</si>
  <si>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</si>
  <si>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</si>
  <si>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</si>
  <si>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</si>
  <si>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</si>
  <si>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</si>
  <si>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</si>
  <si>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</si>
  <si>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</si>
  <si>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</si>
  <si>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</si>
  <si>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</si>
  <si>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</si>
  <si>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</si>
  <si>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</si>
  <si>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</si>
  <si>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</si>
  <si>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</si>
  <si>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</si>
  <si>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</si>
  <si>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</si>
  <si>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</si>
  <si>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</si>
  <si>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</si>
  <si>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</si>
  <si>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</si>
  <si>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</si>
  <si>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</si>
  <si>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</si>
  <si>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</si>
  <si>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</si>
  <si>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</si>
  <si>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</si>
  <si>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</si>
  <si>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</si>
  <si>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</si>
  <si>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</si>
  <si>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</si>
  <si>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</si>
  <si>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</si>
  <si>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</si>
  <si>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</si>
  <si>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</si>
  <si>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</si>
  <si>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</si>
  <si>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</si>
  <si>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</si>
  <si>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</si>
  <si>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</si>
  <si>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</si>
  <si>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</si>
  <si>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</si>
  <si>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</si>
  <si>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</si>
  <si>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</si>
  <si>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</si>
  <si>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</si>
  <si>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</si>
  <si>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</si>
  <si>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</si>
  <si>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</si>
  <si>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</si>
  <si>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</si>
  <si>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</si>
  <si>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</si>
  <si>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</si>
  <si>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</si>
  <si>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</si>
  <si>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</si>
  <si>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</si>
  <si>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</si>
  <si>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</si>
  <si>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</si>
  <si>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</si>
  <si>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</si>
  <si>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</si>
  <si>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</si>
  <si>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</si>
  <si>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</si>
  <si>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</si>
  <si>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</si>
  <si>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</si>
  <si>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</si>
  <si>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</si>
  <si>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</si>
  <si>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</si>
  <si>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</si>
  <si>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</si>
  <si>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</si>
  <si>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</si>
  <si>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</si>
  <si>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</si>
  <si>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</si>
  <si>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</si>
  <si>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</si>
  <si>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</si>
  <si>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</si>
  <si>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</si>
  <si>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</si>
  <si>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</si>
  <si>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</si>
  <si>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</si>
  <si>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</si>
  <si>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</si>
  <si>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</si>
  <si>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</si>
  <si>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</si>
  <si>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</si>
  <si>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</si>
  <si>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</si>
  <si>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Сенного сельского поселения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</si>
  <si>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</si>
  <si>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</si>
  <si>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</si>
  <si>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</si>
  <si>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</si>
  <si>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</si>
  <si>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</si>
  <si>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</si>
  <si>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</si>
  <si>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</si>
  <si>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</si>
  <si>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</si>
  <si>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</si>
  <si>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</si>
  <si>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Реализация инициативных проектов</t>
  </si>
  <si>
    <t>Реализация мероприятий по прочему благоустройству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</si>
  <si>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</si>
  <si>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</si>
  <si>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</si>
  <si>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</si>
  <si>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</si>
  <si>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8610000190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</si>
  <si>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2022 год</t>
  </si>
  <si>
    <t>Темрюкского района                                                                                       М.Е. Шлычков</t>
  </si>
  <si>
    <t>6210110200</t>
  </si>
  <si>
    <t>6220000000</t>
  </si>
  <si>
    <t>6220100000</t>
  </si>
  <si>
    <t>6220110210</t>
  </si>
  <si>
    <t>6310110240</t>
  </si>
  <si>
    <t>6400000000</t>
  </si>
  <si>
    <t>6410000000</t>
  </si>
  <si>
    <t>6410100000</t>
  </si>
  <si>
    <t>6410100590</t>
  </si>
  <si>
    <t xml:space="preserve"> Приложение № 3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</si>
  <si>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</si>
  <si>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</si>
  <si>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Осуществление передачи полномочий по организации водоснабжения в границах Сенного сельского поселения</t>
  </si>
  <si>
    <t>Расходы на обеспечение переданных полномочий по организации водоснабжения в границах Сенного сельского поселения</t>
  </si>
  <si>
    <t>Иные закупки товаров, работ и услуг для обеспечения государственных (муниципальных) нужд</t>
  </si>
  <si>
    <t xml:space="preserve">   к решению XХХVI сессии Совета</t>
  </si>
  <si>
    <t xml:space="preserve">Темрюкского района IV созыва </t>
  </si>
  <si>
    <t>№ 149 от 10 декабря 2021 года</t>
  </si>
  <si>
    <t>Прочие непрограммные мероприятия</t>
  </si>
  <si>
    <t>Исполнение иных обязательств Сенного сельского поселения Темрюкского района</t>
  </si>
  <si>
    <t>Расходы на демонтаж зданий</t>
  </si>
  <si>
    <t>Текущий ремонт в учреждении культуры</t>
  </si>
  <si>
    <t>Темрюкского района IV созыва</t>
  </si>
  <si>
    <t>Субсидии на проведение реконструкции, капитального ремонта и ремонта зданий, сооружений учреждению культуры</t>
  </si>
  <si>
    <t>6220160390</t>
  </si>
  <si>
    <t>Благоустройство территории за счет дотации, предоставленной на поощрение победителей краевого конкурса на звание «Лучший орган территориального общественного самоуправления»</t>
  </si>
  <si>
    <t>Глава Сенного сельского поселения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</si>
  <si>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</si>
  <si>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6220200000</t>
  </si>
  <si>
    <t>6220210321</t>
  </si>
  <si>
    <t>6220210322</t>
  </si>
  <si>
    <t>Благоустройство стадиона  в поселке Приморский</t>
  </si>
  <si>
    <t>Благоустройство общественной территории в поселке Сенной</t>
  </si>
  <si>
    <t>к решению XLIХ сессии Совета</t>
  </si>
  <si>
    <t>№  196 от 15 ноября 2022 года</t>
  </si>
  <si>
    <t>Осуществление первичного воинского учета органами местного самоуправления  поселений, муниципальных и городских округов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</si>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</sst>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00"/>
    <numFmt numFmtId="166" formatCode="0.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7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0" fontId="11" fillId="0" borderId="0" xfId="0" applyFont="1" applyAlignment="1">
      <alignment horizontal="right"/>
    </xf>
    <xf numFmtId="164" fontId="4" fillId="4" borderId="0" xfId="0" applyNumberFormat="1" applyFont="1" applyFill="1" applyBorder="1" applyAlignment="1">
      <alignment vertical="top"/>
    </xf>
    <xf numFmtId="0" fontId="4" fillId="0" borderId="0" xfId="0" applyFont="1" applyAlignment="1">
      <alignment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left"/>
    </xf>
    <xf numFmtId="166" fontId="0" fillId="0" borderId="0" xfId="0" applyNumberFormat="1" applyFill="1"/>
    <xf numFmtId="0" fontId="11" fillId="0" borderId="0" xfId="0" applyFont="1" applyAlignment="1">
      <alignment horizontal="right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31"/>
  <sheetViews>
    <sheetView tabSelected="1" topLeftCell="A109" workbookViewId="0">
      <selection activeCell="A114" sqref="A112:XFD114"/>
    </sheetView>
  </sheetViews>
  <sheetFormatPr defaultRowHeight="12.75"/>
  <cols>
    <col min="1" max="1" width="7.5703125" style="24" customWidth="1"/>
    <col min="2" max="2" width="4" style="13" customWidth="1"/>
    <col min="3" max="3" width="55.28515625" style="13" customWidth="1"/>
    <col min="4" max="4" width="11.42578125" style="38" customWidth="1"/>
    <col min="5" max="5" width="6" style="3" customWidth="1"/>
    <col min="6" max="6" width="12.85546875" style="52" customWidth="1"/>
    <col min="7" max="7" width="9.140625" style="24"/>
    <col min="8" max="8" width="17.85546875" style="24" customWidth="1"/>
    <col min="9" max="16384" width="9.140625" style="24"/>
  </cols>
  <sheetData>
    <row r="1" spans="2:9" ht="15">
      <c r="C1" s="69"/>
      <c r="D1" s="71" t="s">
        <v>238</v>
      </c>
      <c r="E1" s="71"/>
      <c r="F1" s="71"/>
    </row>
    <row r="2" spans="2:9" ht="15">
      <c r="C2" s="71" t="s">
        <v>262</v>
      </c>
      <c r="D2" s="71"/>
      <c r="E2" s="71"/>
      <c r="F2" s="71"/>
    </row>
    <row r="3" spans="2:9" ht="15">
      <c r="C3" s="71" t="s">
        <v>204</v>
      </c>
      <c r="D3" s="71"/>
      <c r="E3" s="71"/>
      <c r="F3" s="71"/>
    </row>
    <row r="4" spans="2:9" ht="15">
      <c r="C4" s="71" t="s">
        <v>251</v>
      </c>
      <c r="D4" s="71"/>
      <c r="E4" s="71"/>
      <c r="F4" s="71"/>
    </row>
    <row r="5" spans="2:9" ht="15">
      <c r="C5" s="71" t="s">
        <v>263</v>
      </c>
      <c r="D5" s="71"/>
      <c r="E5" s="71"/>
      <c r="F5" s="71"/>
    </row>
    <row r="6" spans="2:9" s="14" customFormat="1" ht="15" customHeight="1">
      <c r="B6" s="13"/>
      <c r="C6" s="1"/>
      <c r="E6" s="41"/>
      <c r="F6" s="63" t="s">
        <v>238</v>
      </c>
    </row>
    <row r="7" spans="2:9" s="14" customFormat="1" ht="15" customHeight="1">
      <c r="B7" s="13"/>
      <c r="C7" s="71" t="s">
        <v>244</v>
      </c>
      <c r="D7" s="71"/>
      <c r="E7" s="71"/>
      <c r="F7" s="71"/>
    </row>
    <row r="8" spans="2:9" s="14" customFormat="1" ht="15" customHeight="1">
      <c r="B8" s="13"/>
      <c r="C8" s="71" t="s">
        <v>204</v>
      </c>
      <c r="D8" s="71"/>
      <c r="E8" s="71"/>
      <c r="F8" s="71"/>
    </row>
    <row r="9" spans="2:9" s="14" customFormat="1" ht="15" customHeight="1">
      <c r="B9" s="13"/>
      <c r="C9" s="71" t="s">
        <v>245</v>
      </c>
      <c r="D9" s="71"/>
      <c r="E9" s="71"/>
      <c r="F9" s="71"/>
    </row>
    <row r="10" spans="2:9" s="14" customFormat="1" ht="15" customHeight="1">
      <c r="B10" s="13"/>
      <c r="C10" s="71" t="s">
        <v>246</v>
      </c>
      <c r="D10" s="71"/>
      <c r="E10" s="71"/>
      <c r="F10" s="71"/>
    </row>
    <row r="11" spans="2:9" s="14" customFormat="1" ht="12.75" customHeight="1">
      <c r="B11" s="13"/>
      <c r="C11" s="1"/>
      <c r="D11" s="43"/>
      <c r="E11" s="41"/>
      <c r="F11" s="42"/>
    </row>
    <row r="12" spans="2:9" s="15" customFormat="1" ht="41.25" customHeight="1">
      <c r="B12" s="73" t="s">
        <v>227</v>
      </c>
      <c r="C12" s="74"/>
      <c r="D12" s="74"/>
      <c r="E12" s="74"/>
      <c r="F12" s="74"/>
    </row>
    <row r="13" spans="2:9" s="15" customFormat="1" ht="18" customHeight="1">
      <c r="B13" s="16"/>
      <c r="C13" s="17"/>
      <c r="D13" s="35"/>
      <c r="E13" s="75" t="s">
        <v>5</v>
      </c>
      <c r="F13" s="76"/>
    </row>
    <row r="14" spans="2:9" s="15" customFormat="1" ht="25.5" customHeight="1">
      <c r="B14" s="18" t="s">
        <v>4</v>
      </c>
      <c r="C14" s="19" t="s">
        <v>3</v>
      </c>
      <c r="D14" s="20" t="s">
        <v>0</v>
      </c>
      <c r="E14" s="20" t="s">
        <v>1</v>
      </c>
      <c r="F14" s="44" t="s">
        <v>2</v>
      </c>
    </row>
    <row r="15" spans="2:9" s="15" customFormat="1" ht="18.75" customHeight="1">
      <c r="B15" s="68">
        <v>1</v>
      </c>
      <c r="C15" s="66">
        <v>2</v>
      </c>
      <c r="D15" s="67">
        <v>3</v>
      </c>
      <c r="E15" s="67">
        <v>4</v>
      </c>
      <c r="F15" s="67">
        <v>5</v>
      </c>
    </row>
    <row r="16" spans="2:9">
      <c r="B16" s="21"/>
      <c r="C16" s="22" t="s">
        <v>199</v>
      </c>
      <c r="D16" s="53"/>
      <c r="E16" s="23"/>
      <c r="F16" s="45">
        <f>F54+F49+F44+F59+F64+F85+F90+F97+F102+F120+G115+F115+F143+F148+F160+F165+F170+F180+F175+F184+F188+F196+F200+F204+F17+F192+F107+F212+F208+F216+F220</f>
        <v>68237.410070000013</v>
      </c>
      <c r="H16" s="70">
        <f>67892.41007-F16</f>
        <v>-345.00000000001455</v>
      </c>
      <c r="I16" s="25"/>
    </row>
    <row r="17" spans="2:8" ht="25.5">
      <c r="B17" s="26"/>
      <c r="C17" s="2" t="s">
        <v>21</v>
      </c>
      <c r="D17" s="54" t="s">
        <v>56</v>
      </c>
      <c r="E17" s="6"/>
      <c r="F17" s="46">
        <f>F18+F24+F28+F34+F40</f>
        <v>15259.40574</v>
      </c>
    </row>
    <row r="18" spans="2:8" ht="25.5">
      <c r="B18" s="26"/>
      <c r="C18" s="2" t="s">
        <v>22</v>
      </c>
      <c r="D18" s="55" t="s">
        <v>57</v>
      </c>
      <c r="E18" s="8"/>
      <c r="F18" s="46">
        <f>F19</f>
        <v>4256.1149999999998</v>
      </c>
    </row>
    <row r="19" spans="2:8" ht="38.25">
      <c r="B19" s="26"/>
      <c r="C19" s="2" t="s">
        <v>68</v>
      </c>
      <c r="D19" s="55" t="s">
        <v>69</v>
      </c>
      <c r="E19" s="8"/>
      <c r="F19" s="46">
        <f>F20</f>
        <v>4256.1149999999998</v>
      </c>
      <c r="H19" s="24" t="s">
        <v>194</v>
      </c>
    </row>
    <row r="20" spans="2:8" ht="13.5" customHeight="1">
      <c r="B20" s="26"/>
      <c r="C20" s="4" t="s">
        <v>15</v>
      </c>
      <c r="D20" s="55" t="s">
        <v>74</v>
      </c>
      <c r="E20" s="8"/>
      <c r="F20" s="46">
        <f>F21+F22+F23</f>
        <v>4256.1149999999998</v>
      </c>
    </row>
    <row r="21" spans="2:8" ht="25.5">
      <c r="B21" s="26"/>
      <c r="C21" s="2" t="s">
        <v>105</v>
      </c>
      <c r="D21" s="55" t="s">
        <v>74</v>
      </c>
      <c r="E21" s="6" t="s">
        <v>7</v>
      </c>
      <c r="F21" s="46">
        <f>3804.581+348.102</f>
        <v>4152.683</v>
      </c>
    </row>
    <row r="22" spans="2:8" ht="25.5">
      <c r="B22" s="26"/>
      <c r="C22" s="2" t="s">
        <v>243</v>
      </c>
      <c r="D22" s="55" t="s">
        <v>74</v>
      </c>
      <c r="E22" s="6" t="s">
        <v>8</v>
      </c>
      <c r="F22" s="46">
        <v>96</v>
      </c>
    </row>
    <row r="23" spans="2:8">
      <c r="B23" s="26"/>
      <c r="C23" s="2" t="s">
        <v>10</v>
      </c>
      <c r="D23" s="55" t="s">
        <v>74</v>
      </c>
      <c r="E23" s="8" t="s">
        <v>9</v>
      </c>
      <c r="F23" s="46">
        <f>13+7-12.568</f>
        <v>7.4320000000000004</v>
      </c>
    </row>
    <row r="24" spans="2:8">
      <c r="B24" s="26"/>
      <c r="C24" s="4" t="s">
        <v>23</v>
      </c>
      <c r="D24" s="56" t="s">
        <v>60</v>
      </c>
      <c r="E24" s="8"/>
      <c r="F24" s="46">
        <f>F25</f>
        <v>690</v>
      </c>
      <c r="G24" s="27"/>
      <c r="H24" s="28"/>
    </row>
    <row r="25" spans="2:8">
      <c r="B25" s="26"/>
      <c r="C25" s="4" t="s">
        <v>70</v>
      </c>
      <c r="D25" s="56" t="s">
        <v>71</v>
      </c>
      <c r="E25" s="8"/>
      <c r="F25" s="46">
        <f>F26</f>
        <v>690</v>
      </c>
      <c r="G25" s="27"/>
      <c r="H25" s="28"/>
    </row>
    <row r="26" spans="2:8" ht="51">
      <c r="B26" s="26"/>
      <c r="C26" s="10" t="s">
        <v>20</v>
      </c>
      <c r="D26" s="57">
        <v>5020110020</v>
      </c>
      <c r="E26" s="8"/>
      <c r="F26" s="46">
        <f>F27</f>
        <v>690</v>
      </c>
      <c r="G26" s="27"/>
      <c r="H26" s="29"/>
    </row>
    <row r="27" spans="2:8" ht="25.5">
      <c r="B27" s="26"/>
      <c r="C27" s="2" t="s">
        <v>243</v>
      </c>
      <c r="D27" s="57">
        <v>5020110020</v>
      </c>
      <c r="E27" s="8" t="s">
        <v>8</v>
      </c>
      <c r="F27" s="46">
        <f>200+100+50+200+140</f>
        <v>690</v>
      </c>
      <c r="G27" s="27"/>
      <c r="H27" s="29"/>
    </row>
    <row r="28" spans="2:8">
      <c r="B28" s="26"/>
      <c r="C28" s="2" t="s">
        <v>24</v>
      </c>
      <c r="D28" s="56" t="s">
        <v>61</v>
      </c>
      <c r="E28" s="8"/>
      <c r="F28" s="46">
        <f>F29</f>
        <v>2856.5950000000003</v>
      </c>
      <c r="G28" s="27"/>
      <c r="H28" s="29"/>
    </row>
    <row r="29" spans="2:8" ht="41.25" customHeight="1">
      <c r="B29" s="26"/>
      <c r="C29" s="2" t="s">
        <v>72</v>
      </c>
      <c r="D29" s="56" t="s">
        <v>73</v>
      </c>
      <c r="E29" s="8"/>
      <c r="F29" s="46">
        <f>F30</f>
        <v>2856.5950000000003</v>
      </c>
      <c r="G29" s="27"/>
      <c r="H29" s="29"/>
    </row>
    <row r="30" spans="2:8" ht="25.5">
      <c r="B30" s="26"/>
      <c r="C30" s="4" t="s">
        <v>19</v>
      </c>
      <c r="D30" s="56" t="s">
        <v>75</v>
      </c>
      <c r="E30" s="8"/>
      <c r="F30" s="46">
        <f>F31+F32+F33</f>
        <v>2856.5950000000003</v>
      </c>
      <c r="G30" s="27"/>
      <c r="H30" s="29"/>
    </row>
    <row r="31" spans="2:8">
      <c r="B31" s="26"/>
      <c r="C31" s="2" t="s">
        <v>48</v>
      </c>
      <c r="D31" s="56" t="s">
        <v>75</v>
      </c>
      <c r="E31" s="8" t="s">
        <v>13</v>
      </c>
      <c r="F31" s="46">
        <f>2397.044+60.751+59.4</f>
        <v>2517.1950000000002</v>
      </c>
      <c r="G31" s="27"/>
      <c r="H31" s="29"/>
    </row>
    <row r="32" spans="2:8" ht="25.5">
      <c r="B32" s="26"/>
      <c r="C32" s="2" t="s">
        <v>243</v>
      </c>
      <c r="D32" s="56" t="s">
        <v>75</v>
      </c>
      <c r="E32" s="8" t="s">
        <v>8</v>
      </c>
      <c r="F32" s="46">
        <v>339.3</v>
      </c>
      <c r="G32" s="27"/>
      <c r="H32" s="30"/>
    </row>
    <row r="33" spans="2:8" ht="12.75" customHeight="1">
      <c r="B33" s="26"/>
      <c r="C33" s="2" t="s">
        <v>10</v>
      </c>
      <c r="D33" s="56" t="s">
        <v>75</v>
      </c>
      <c r="E33" s="8" t="s">
        <v>9</v>
      </c>
      <c r="F33" s="46">
        <v>0.1</v>
      </c>
      <c r="G33" s="27"/>
      <c r="H33" s="29"/>
    </row>
    <row r="34" spans="2:8" ht="25.5">
      <c r="B34" s="26"/>
      <c r="C34" s="2" t="s">
        <v>155</v>
      </c>
      <c r="D34" s="56" t="s">
        <v>76</v>
      </c>
      <c r="E34" s="8"/>
      <c r="F34" s="46">
        <f>F35</f>
        <v>7334.1957400000001</v>
      </c>
      <c r="G34" s="27"/>
      <c r="H34" s="29"/>
    </row>
    <row r="35" spans="2:8" ht="38.25">
      <c r="B35" s="26"/>
      <c r="C35" s="2" t="s">
        <v>77</v>
      </c>
      <c r="D35" s="56" t="s">
        <v>78</v>
      </c>
      <c r="E35" s="8"/>
      <c r="F35" s="46">
        <f>F36</f>
        <v>7334.1957400000001</v>
      </c>
      <c r="G35" s="27"/>
      <c r="H35" s="29"/>
    </row>
    <row r="36" spans="2:8" ht="25.5">
      <c r="B36" s="26"/>
      <c r="C36" s="4" t="s">
        <v>19</v>
      </c>
      <c r="D36" s="56" t="s">
        <v>79</v>
      </c>
      <c r="E36" s="8"/>
      <c r="F36" s="46">
        <f>F37+F38+F39</f>
        <v>7334.1957400000001</v>
      </c>
      <c r="G36" s="27"/>
      <c r="H36" s="29"/>
    </row>
    <row r="37" spans="2:8">
      <c r="B37" s="26"/>
      <c r="C37" s="2" t="s">
        <v>48</v>
      </c>
      <c r="D37" s="56" t="s">
        <v>79</v>
      </c>
      <c r="E37" s="8" t="s">
        <v>13</v>
      </c>
      <c r="F37" s="46">
        <f>5929.129+101.385+138.9+160.52</f>
        <v>6329.9340000000002</v>
      </c>
      <c r="G37" s="27"/>
      <c r="H37" s="29"/>
    </row>
    <row r="38" spans="2:8" ht="25.5">
      <c r="B38" s="26"/>
      <c r="C38" s="2" t="s">
        <v>243</v>
      </c>
      <c r="D38" s="56" t="s">
        <v>79</v>
      </c>
      <c r="E38" s="8" t="s">
        <v>8</v>
      </c>
      <c r="F38" s="46">
        <f>962.24+36.88749</f>
        <v>999.12748999999997</v>
      </c>
    </row>
    <row r="39" spans="2:8">
      <c r="B39" s="26"/>
      <c r="C39" s="2" t="s">
        <v>10</v>
      </c>
      <c r="D39" s="56" t="s">
        <v>79</v>
      </c>
      <c r="E39" s="8" t="s">
        <v>9</v>
      </c>
      <c r="F39" s="46">
        <f>13.5-8.36575</f>
        <v>5.1342499999999998</v>
      </c>
    </row>
    <row r="40" spans="2:8" ht="38.25">
      <c r="B40" s="26"/>
      <c r="C40" s="2" t="s">
        <v>156</v>
      </c>
      <c r="D40" s="56" t="s">
        <v>62</v>
      </c>
      <c r="E40" s="8"/>
      <c r="F40" s="46">
        <f>F41</f>
        <v>122.5</v>
      </c>
    </row>
    <row r="41" spans="2:8" ht="42" customHeight="1">
      <c r="B41" s="26"/>
      <c r="C41" s="2" t="s">
        <v>80</v>
      </c>
      <c r="D41" s="56" t="s">
        <v>82</v>
      </c>
      <c r="E41" s="8"/>
      <c r="F41" s="46">
        <f>F42</f>
        <v>122.5</v>
      </c>
    </row>
    <row r="42" spans="2:8" ht="54" customHeight="1">
      <c r="B42" s="26"/>
      <c r="C42" s="4" t="s">
        <v>81</v>
      </c>
      <c r="D42" s="56" t="s">
        <v>116</v>
      </c>
      <c r="E42" s="8"/>
      <c r="F42" s="46">
        <f>F43</f>
        <v>122.5</v>
      </c>
    </row>
    <row r="43" spans="2:8" ht="12.75" customHeight="1">
      <c r="B43" s="26"/>
      <c r="C43" s="2" t="s">
        <v>115</v>
      </c>
      <c r="D43" s="56" t="s">
        <v>116</v>
      </c>
      <c r="E43" s="8" t="s">
        <v>66</v>
      </c>
      <c r="F43" s="46">
        <f>150-27.5</f>
        <v>122.5</v>
      </c>
    </row>
    <row r="44" spans="2:8" ht="51" customHeight="1">
      <c r="C44" s="2" t="s">
        <v>27</v>
      </c>
      <c r="D44" s="58">
        <v>5100000000</v>
      </c>
      <c r="E44" s="6"/>
      <c r="F44" s="47">
        <f>F45</f>
        <v>359.2</v>
      </c>
    </row>
    <row r="45" spans="2:8" ht="52.5" customHeight="1">
      <c r="C45" s="2" t="s">
        <v>119</v>
      </c>
      <c r="D45" s="58">
        <v>5110000000</v>
      </c>
      <c r="E45" s="6"/>
      <c r="F45" s="47">
        <f>F46</f>
        <v>359.2</v>
      </c>
    </row>
    <row r="46" spans="2:8" ht="25.5">
      <c r="C46" s="2" t="s">
        <v>28</v>
      </c>
      <c r="D46" s="58">
        <v>5110100000</v>
      </c>
      <c r="E46" s="6"/>
      <c r="F46" s="47">
        <f>F48</f>
        <v>359.2</v>
      </c>
    </row>
    <row r="47" spans="2:8" ht="25.5">
      <c r="C47" s="2" t="s">
        <v>120</v>
      </c>
      <c r="D47" s="58">
        <v>5110110040</v>
      </c>
      <c r="E47" s="6"/>
      <c r="F47" s="47">
        <f>F48</f>
        <v>359.2</v>
      </c>
    </row>
    <row r="48" spans="2:8" ht="25.5">
      <c r="C48" s="2" t="s">
        <v>243</v>
      </c>
      <c r="D48" s="58">
        <v>5110110040</v>
      </c>
      <c r="E48" s="9">
        <v>240</v>
      </c>
      <c r="F48" s="47">
        <v>359.2</v>
      </c>
    </row>
    <row r="49" spans="2:6" ht="39.75" customHeight="1">
      <c r="C49" s="2" t="s">
        <v>26</v>
      </c>
      <c r="D49" s="58">
        <v>5200000000</v>
      </c>
      <c r="E49" s="6"/>
      <c r="F49" s="47">
        <f>F50</f>
        <v>271.5</v>
      </c>
    </row>
    <row r="50" spans="2:6" ht="51.75" customHeight="1">
      <c r="C50" s="2" t="s">
        <v>118</v>
      </c>
      <c r="D50" s="58">
        <v>5210000000</v>
      </c>
      <c r="E50" s="6"/>
      <c r="F50" s="47">
        <f>F51</f>
        <v>271.5</v>
      </c>
    </row>
    <row r="51" spans="2:6" ht="38.25">
      <c r="C51" s="2" t="s">
        <v>83</v>
      </c>
      <c r="D51" s="58">
        <v>5210100000</v>
      </c>
      <c r="E51" s="6"/>
      <c r="F51" s="47">
        <f>F53</f>
        <v>271.5</v>
      </c>
    </row>
    <row r="52" spans="2:6" ht="25.5">
      <c r="C52" s="2" t="s">
        <v>49</v>
      </c>
      <c r="D52" s="58">
        <v>5210110030</v>
      </c>
      <c r="E52" s="6"/>
      <c r="F52" s="47">
        <f>F53</f>
        <v>271.5</v>
      </c>
    </row>
    <row r="53" spans="2:6" ht="25.5">
      <c r="C53" s="2" t="s">
        <v>243</v>
      </c>
      <c r="D53" s="58">
        <v>5210110030</v>
      </c>
      <c r="E53" s="6" t="s">
        <v>8</v>
      </c>
      <c r="F53" s="47">
        <v>271.5</v>
      </c>
    </row>
    <row r="54" spans="2:6" ht="29.25" customHeight="1">
      <c r="C54" s="10" t="s">
        <v>25</v>
      </c>
      <c r="D54" s="58">
        <v>5300000000</v>
      </c>
      <c r="E54" s="21"/>
      <c r="F54" s="47">
        <f>F55</f>
        <v>75.116100000000003</v>
      </c>
    </row>
    <row r="55" spans="2:6" ht="38.25" customHeight="1">
      <c r="C55" s="2" t="s">
        <v>117</v>
      </c>
      <c r="D55" s="58">
        <v>5310000000</v>
      </c>
      <c r="E55" s="21"/>
      <c r="F55" s="47">
        <f>F56</f>
        <v>75.116100000000003</v>
      </c>
    </row>
    <row r="56" spans="2:6" ht="13.5" customHeight="1">
      <c r="C56" s="2" t="s">
        <v>205</v>
      </c>
      <c r="D56" s="58">
        <v>5310100000</v>
      </c>
      <c r="E56" s="21"/>
      <c r="F56" s="47">
        <f>F58</f>
        <v>75.116100000000003</v>
      </c>
    </row>
    <row r="57" spans="2:6" ht="13.5" customHeight="1">
      <c r="C57" s="4" t="s">
        <v>206</v>
      </c>
      <c r="D57" s="58">
        <v>5310110050</v>
      </c>
      <c r="E57" s="21"/>
      <c r="F57" s="47">
        <f>F58</f>
        <v>75.116100000000003</v>
      </c>
    </row>
    <row r="58" spans="2:6" ht="25.5">
      <c r="C58" s="2" t="s">
        <v>243</v>
      </c>
      <c r="D58" s="58">
        <v>5310110050</v>
      </c>
      <c r="E58" s="6" t="s">
        <v>8</v>
      </c>
      <c r="F58" s="47">
        <f>25+74.608-24.4919</f>
        <v>75.116100000000003</v>
      </c>
    </row>
    <row r="59" spans="2:6" ht="25.5">
      <c r="C59" s="2" t="s">
        <v>165</v>
      </c>
      <c r="D59" s="58">
        <v>5400000000</v>
      </c>
      <c r="E59" s="6"/>
      <c r="F59" s="48">
        <f>F60</f>
        <v>10</v>
      </c>
    </row>
    <row r="60" spans="2:6" ht="25.5">
      <c r="C60" s="2" t="s">
        <v>163</v>
      </c>
      <c r="D60" s="58">
        <v>5410000000</v>
      </c>
      <c r="E60" s="6"/>
      <c r="F60" s="48">
        <f>F61</f>
        <v>10</v>
      </c>
    </row>
    <row r="61" spans="2:6" ht="25.5">
      <c r="C61" s="34" t="s">
        <v>50</v>
      </c>
      <c r="D61" s="58">
        <v>5410100000</v>
      </c>
      <c r="E61" s="6"/>
      <c r="F61" s="48">
        <f>F62</f>
        <v>10</v>
      </c>
    </row>
    <row r="62" spans="2:6" ht="25.5">
      <c r="C62" s="34" t="s">
        <v>164</v>
      </c>
      <c r="D62" s="58">
        <v>5410110120</v>
      </c>
      <c r="E62" s="6"/>
      <c r="F62" s="48">
        <f>F63</f>
        <v>10</v>
      </c>
    </row>
    <row r="63" spans="2:6" ht="25.5">
      <c r="C63" s="2" t="s">
        <v>243</v>
      </c>
      <c r="D63" s="58">
        <v>5410110120</v>
      </c>
      <c r="E63" s="6" t="s">
        <v>8</v>
      </c>
      <c r="F63" s="48">
        <v>10</v>
      </c>
    </row>
    <row r="64" spans="2:6" ht="25.5" customHeight="1">
      <c r="B64" s="26"/>
      <c r="C64" s="2" t="s">
        <v>46</v>
      </c>
      <c r="D64" s="56" t="s">
        <v>97</v>
      </c>
      <c r="E64" s="6"/>
      <c r="F64" s="46">
        <f>F65+F69+F73+F77+F81</f>
        <v>361.68700000000001</v>
      </c>
    </row>
    <row r="65" spans="2:6" ht="25.5">
      <c r="B65" s="26"/>
      <c r="C65" s="2" t="s">
        <v>51</v>
      </c>
      <c r="D65" s="56" t="s">
        <v>125</v>
      </c>
      <c r="E65" s="6"/>
      <c r="F65" s="46">
        <f>F66</f>
        <v>9.1999999999999993</v>
      </c>
    </row>
    <row r="66" spans="2:6" ht="25.5">
      <c r="B66" s="26"/>
      <c r="C66" s="2" t="s">
        <v>121</v>
      </c>
      <c r="D66" s="56" t="s">
        <v>126</v>
      </c>
      <c r="E66" s="6"/>
      <c r="F66" s="46">
        <f>F68</f>
        <v>9.1999999999999993</v>
      </c>
    </row>
    <row r="67" spans="2:6" ht="25.5">
      <c r="B67" s="26"/>
      <c r="C67" s="2" t="s">
        <v>122</v>
      </c>
      <c r="D67" s="56" t="s">
        <v>166</v>
      </c>
      <c r="E67" s="6"/>
      <c r="F67" s="46">
        <f>F68</f>
        <v>9.1999999999999993</v>
      </c>
    </row>
    <row r="68" spans="2:6" ht="25.5">
      <c r="B68" s="26"/>
      <c r="C68" s="2" t="s">
        <v>243</v>
      </c>
      <c r="D68" s="56" t="s">
        <v>166</v>
      </c>
      <c r="E68" s="6" t="s">
        <v>8</v>
      </c>
      <c r="F68" s="46">
        <f>10-0.8</f>
        <v>9.1999999999999993</v>
      </c>
    </row>
    <row r="69" spans="2:6" ht="25.5">
      <c r="B69" s="26"/>
      <c r="C69" s="2" t="s">
        <v>30</v>
      </c>
      <c r="D69" s="56" t="s">
        <v>167</v>
      </c>
      <c r="E69" s="6"/>
      <c r="F69" s="46">
        <f>F72</f>
        <v>55.817</v>
      </c>
    </row>
    <row r="70" spans="2:6" ht="25.5">
      <c r="B70" s="26"/>
      <c r="C70" s="2" t="s">
        <v>123</v>
      </c>
      <c r="D70" s="56" t="s">
        <v>168</v>
      </c>
      <c r="E70" s="6"/>
      <c r="F70" s="46">
        <f>F69</f>
        <v>55.817</v>
      </c>
    </row>
    <row r="71" spans="2:6">
      <c r="B71" s="26"/>
      <c r="C71" s="2" t="s">
        <v>47</v>
      </c>
      <c r="D71" s="56" t="s">
        <v>169</v>
      </c>
      <c r="E71" s="6"/>
      <c r="F71" s="46">
        <f>F72</f>
        <v>55.817</v>
      </c>
    </row>
    <row r="72" spans="2:6" ht="25.5">
      <c r="B72" s="26"/>
      <c r="C72" s="2" t="s">
        <v>243</v>
      </c>
      <c r="D72" s="56" t="s">
        <v>169</v>
      </c>
      <c r="E72" s="6" t="s">
        <v>8</v>
      </c>
      <c r="F72" s="46">
        <f>56-0.183</f>
        <v>55.817</v>
      </c>
    </row>
    <row r="73" spans="2:6" ht="38.25">
      <c r="B73" s="26"/>
      <c r="C73" s="2" t="s">
        <v>31</v>
      </c>
      <c r="D73" s="56" t="s">
        <v>170</v>
      </c>
      <c r="E73" s="6"/>
      <c r="F73" s="46">
        <f>F74</f>
        <v>281.67</v>
      </c>
    </row>
    <row r="74" spans="2:6" ht="38.25">
      <c r="B74" s="26"/>
      <c r="C74" s="2" t="s">
        <v>85</v>
      </c>
      <c r="D74" s="56" t="s">
        <v>171</v>
      </c>
      <c r="E74" s="6"/>
      <c r="F74" s="46">
        <f>F75</f>
        <v>281.67</v>
      </c>
    </row>
    <row r="75" spans="2:6" ht="25.5">
      <c r="B75" s="26"/>
      <c r="C75" s="2" t="s">
        <v>32</v>
      </c>
      <c r="D75" s="56" t="s">
        <v>172</v>
      </c>
      <c r="E75" s="6"/>
      <c r="F75" s="46">
        <f>F76</f>
        <v>281.67</v>
      </c>
    </row>
    <row r="76" spans="2:6" ht="25.5">
      <c r="B76" s="26"/>
      <c r="C76" s="2" t="s">
        <v>243</v>
      </c>
      <c r="D76" s="56" t="s">
        <v>172</v>
      </c>
      <c r="E76" s="6" t="s">
        <v>8</v>
      </c>
      <c r="F76" s="46">
        <f>46.8+250-15.13</f>
        <v>281.67</v>
      </c>
    </row>
    <row r="77" spans="2:6" ht="38.25">
      <c r="B77" s="26"/>
      <c r="C77" s="2" t="s">
        <v>33</v>
      </c>
      <c r="D77" s="56" t="s">
        <v>173</v>
      </c>
      <c r="E77" s="6"/>
      <c r="F77" s="46">
        <f>F78</f>
        <v>10</v>
      </c>
    </row>
    <row r="78" spans="2:6" ht="25.5">
      <c r="B78" s="26"/>
      <c r="C78" s="2" t="s">
        <v>86</v>
      </c>
      <c r="D78" s="56" t="s">
        <v>174</v>
      </c>
      <c r="E78" s="6"/>
      <c r="F78" s="46">
        <f>F79</f>
        <v>10</v>
      </c>
    </row>
    <row r="79" spans="2:6" ht="25.5">
      <c r="B79" s="26"/>
      <c r="C79" s="2" t="s">
        <v>87</v>
      </c>
      <c r="D79" s="56" t="s">
        <v>175</v>
      </c>
      <c r="E79" s="6"/>
      <c r="F79" s="46">
        <f>F80</f>
        <v>10</v>
      </c>
    </row>
    <row r="80" spans="2:6" ht="25.5">
      <c r="B80" s="26"/>
      <c r="C80" s="2" t="s">
        <v>243</v>
      </c>
      <c r="D80" s="56" t="s">
        <v>175</v>
      </c>
      <c r="E80" s="6" t="s">
        <v>8</v>
      </c>
      <c r="F80" s="46">
        <v>10</v>
      </c>
    </row>
    <row r="81" spans="2:6" ht="28.5" customHeight="1">
      <c r="B81" s="26"/>
      <c r="C81" s="2" t="s">
        <v>211</v>
      </c>
      <c r="D81" s="56" t="s">
        <v>208</v>
      </c>
      <c r="E81" s="6"/>
      <c r="F81" s="46">
        <f>F82</f>
        <v>5</v>
      </c>
    </row>
    <row r="82" spans="2:6">
      <c r="B82" s="26"/>
      <c r="C82" s="2" t="s">
        <v>212</v>
      </c>
      <c r="D82" s="56" t="s">
        <v>209</v>
      </c>
      <c r="E82" s="6"/>
      <c r="F82" s="46">
        <f>F83</f>
        <v>5</v>
      </c>
    </row>
    <row r="83" spans="2:6" ht="25.5">
      <c r="B83" s="26"/>
      <c r="C83" s="2" t="s">
        <v>213</v>
      </c>
      <c r="D83" s="56" t="s">
        <v>210</v>
      </c>
      <c r="E83" s="6"/>
      <c r="F83" s="46">
        <f>F84</f>
        <v>5</v>
      </c>
    </row>
    <row r="84" spans="2:6" ht="25.5">
      <c r="B84" s="26"/>
      <c r="C84" s="2" t="s">
        <v>243</v>
      </c>
      <c r="D84" s="56" t="s">
        <v>210</v>
      </c>
      <c r="E84" s="6" t="s">
        <v>8</v>
      </c>
      <c r="F84" s="46">
        <v>5</v>
      </c>
    </row>
    <row r="85" spans="2:6" ht="25.5">
      <c r="B85" s="26"/>
      <c r="C85" s="2" t="s">
        <v>157</v>
      </c>
      <c r="D85" s="56" t="s">
        <v>98</v>
      </c>
      <c r="E85" s="6"/>
      <c r="F85" s="46">
        <f>F86</f>
        <v>5</v>
      </c>
    </row>
    <row r="86" spans="2:6" ht="25.5">
      <c r="B86" s="26"/>
      <c r="C86" s="2" t="s">
        <v>124</v>
      </c>
      <c r="D86" s="56" t="s">
        <v>129</v>
      </c>
      <c r="E86" s="6"/>
      <c r="F86" s="46">
        <f>F87</f>
        <v>5</v>
      </c>
    </row>
    <row r="87" spans="2:6" ht="25.5">
      <c r="B87" s="26"/>
      <c r="C87" s="2" t="s">
        <v>88</v>
      </c>
      <c r="D87" s="56" t="s">
        <v>130</v>
      </c>
      <c r="E87" s="6"/>
      <c r="F87" s="46">
        <f>F89</f>
        <v>5</v>
      </c>
    </row>
    <row r="88" spans="2:6" ht="25.5">
      <c r="B88" s="26"/>
      <c r="C88" s="2" t="s">
        <v>89</v>
      </c>
      <c r="D88" s="56" t="s">
        <v>176</v>
      </c>
      <c r="E88" s="6"/>
      <c r="F88" s="46">
        <f>F89</f>
        <v>5</v>
      </c>
    </row>
    <row r="89" spans="2:6" ht="25.5">
      <c r="B89" s="26"/>
      <c r="C89" s="2" t="s">
        <v>243</v>
      </c>
      <c r="D89" s="56" t="s">
        <v>176</v>
      </c>
      <c r="E89" s="6" t="s">
        <v>8</v>
      </c>
      <c r="F89" s="46">
        <v>5</v>
      </c>
    </row>
    <row r="90" spans="2:6" ht="55.5" customHeight="1">
      <c r="B90" s="26"/>
      <c r="C90" s="2" t="s">
        <v>52</v>
      </c>
      <c r="D90" s="56" t="s">
        <v>63</v>
      </c>
      <c r="E90" s="6"/>
      <c r="F90" s="46">
        <f>F91</f>
        <v>9081.7723800000003</v>
      </c>
    </row>
    <row r="91" spans="2:6" ht="40.5" customHeight="1">
      <c r="B91" s="26"/>
      <c r="C91" s="2" t="s">
        <v>127</v>
      </c>
      <c r="D91" s="56" t="s">
        <v>133</v>
      </c>
      <c r="E91" s="6"/>
      <c r="F91" s="46">
        <f>F92</f>
        <v>9081.7723800000003</v>
      </c>
    </row>
    <row r="92" spans="2:6" ht="38.25">
      <c r="B92" s="26"/>
      <c r="C92" s="2" t="s">
        <v>90</v>
      </c>
      <c r="D92" s="56" t="s">
        <v>134</v>
      </c>
      <c r="E92" s="6"/>
      <c r="F92" s="46">
        <f>F94+F95</f>
        <v>9081.7723800000003</v>
      </c>
    </row>
    <row r="93" spans="2:6" ht="38.25">
      <c r="B93" s="26"/>
      <c r="C93" s="5" t="s">
        <v>128</v>
      </c>
      <c r="D93" s="56" t="s">
        <v>177</v>
      </c>
      <c r="E93" s="6"/>
      <c r="F93" s="46">
        <f>F94</f>
        <v>9081.7723800000003</v>
      </c>
    </row>
    <row r="94" spans="2:6" ht="25.5">
      <c r="B94" s="26"/>
      <c r="C94" s="2" t="s">
        <v>243</v>
      </c>
      <c r="D94" s="56" t="s">
        <v>177</v>
      </c>
      <c r="E94" s="6" t="s">
        <v>8</v>
      </c>
      <c r="F94" s="46">
        <f>5557.1+129.57238+1120+1046.5+1228.6</f>
        <v>9081.7723800000003</v>
      </c>
    </row>
    <row r="95" spans="2:6" ht="25.5" hidden="1">
      <c r="B95" s="26"/>
      <c r="C95" s="2" t="s">
        <v>214</v>
      </c>
      <c r="D95" s="56" t="s">
        <v>215</v>
      </c>
      <c r="E95" s="6"/>
      <c r="F95" s="46">
        <f>F96</f>
        <v>0</v>
      </c>
    </row>
    <row r="96" spans="2:6" ht="25.5" hidden="1">
      <c r="B96" s="26"/>
      <c r="C96" s="2" t="s">
        <v>14</v>
      </c>
      <c r="D96" s="6" t="s">
        <v>215</v>
      </c>
      <c r="E96" s="6" t="s">
        <v>8</v>
      </c>
      <c r="F96" s="46"/>
    </row>
    <row r="97" spans="2:8" ht="38.25">
      <c r="B97" s="26"/>
      <c r="C97" s="2" t="s">
        <v>158</v>
      </c>
      <c r="D97" s="56" t="s">
        <v>64</v>
      </c>
      <c r="E97" s="6"/>
      <c r="F97" s="46">
        <f>F98</f>
        <v>276.95999999999998</v>
      </c>
    </row>
    <row r="98" spans="2:8" ht="25.5">
      <c r="B98" s="26"/>
      <c r="C98" s="2" t="s">
        <v>131</v>
      </c>
      <c r="D98" s="56" t="s">
        <v>136</v>
      </c>
      <c r="E98" s="6"/>
      <c r="F98" s="46">
        <f>F99</f>
        <v>276.95999999999998</v>
      </c>
    </row>
    <row r="99" spans="2:8" ht="38.25">
      <c r="B99" s="26"/>
      <c r="C99" s="2" t="s">
        <v>91</v>
      </c>
      <c r="D99" s="56" t="s">
        <v>137</v>
      </c>
      <c r="E99" s="6"/>
      <c r="F99" s="46">
        <f>F101</f>
        <v>276.95999999999998</v>
      </c>
    </row>
    <row r="100" spans="2:8" ht="25.5" customHeight="1">
      <c r="B100" s="26"/>
      <c r="C100" s="5" t="s">
        <v>132</v>
      </c>
      <c r="D100" s="56" t="s">
        <v>178</v>
      </c>
      <c r="E100" s="6"/>
      <c r="F100" s="46">
        <f>F101</f>
        <v>276.95999999999998</v>
      </c>
    </row>
    <row r="101" spans="2:8" ht="25.5" customHeight="1">
      <c r="B101" s="26"/>
      <c r="C101" s="2" t="s">
        <v>243</v>
      </c>
      <c r="D101" s="56" t="s">
        <v>178</v>
      </c>
      <c r="E101" s="6" t="s">
        <v>8</v>
      </c>
      <c r="F101" s="46">
        <f>100+116.22+60.74</f>
        <v>276.95999999999998</v>
      </c>
    </row>
    <row r="102" spans="2:8" ht="38.25">
      <c r="B102" s="26"/>
      <c r="C102" s="2" t="s">
        <v>34</v>
      </c>
      <c r="D102" s="56" t="s">
        <v>179</v>
      </c>
      <c r="E102" s="6"/>
      <c r="F102" s="46">
        <f>F103</f>
        <v>4</v>
      </c>
    </row>
    <row r="103" spans="2:8" ht="51">
      <c r="B103" s="26"/>
      <c r="C103" s="2" t="s">
        <v>159</v>
      </c>
      <c r="D103" s="56" t="s">
        <v>180</v>
      </c>
      <c r="E103" s="6"/>
      <c r="F103" s="46">
        <f>F104</f>
        <v>4</v>
      </c>
    </row>
    <row r="104" spans="2:8" ht="30.75" customHeight="1">
      <c r="B104" s="26"/>
      <c r="C104" s="2" t="s">
        <v>135</v>
      </c>
      <c r="D104" s="56" t="s">
        <v>181</v>
      </c>
      <c r="E104" s="6"/>
      <c r="F104" s="46">
        <f>F106</f>
        <v>4</v>
      </c>
    </row>
    <row r="105" spans="2:8" ht="30" customHeight="1">
      <c r="B105" s="26"/>
      <c r="C105" s="2" t="s">
        <v>35</v>
      </c>
      <c r="D105" s="56" t="s">
        <v>182</v>
      </c>
      <c r="E105" s="6"/>
      <c r="F105" s="46">
        <f>F106</f>
        <v>4</v>
      </c>
    </row>
    <row r="106" spans="2:8" ht="27" customHeight="1">
      <c r="B106" s="26"/>
      <c r="C106" s="2" t="s">
        <v>243</v>
      </c>
      <c r="D106" s="56" t="s">
        <v>182</v>
      </c>
      <c r="E106" s="6" t="s">
        <v>8</v>
      </c>
      <c r="F106" s="46">
        <v>4</v>
      </c>
    </row>
    <row r="107" spans="2:8" ht="51">
      <c r="B107" s="21"/>
      <c r="C107" s="10" t="s">
        <v>36</v>
      </c>
      <c r="D107" s="9">
        <v>6000000000</v>
      </c>
      <c r="E107" s="21"/>
      <c r="F107" s="59">
        <f>F108</f>
        <v>173.5188</v>
      </c>
      <c r="G107" s="39"/>
      <c r="H107" s="39"/>
    </row>
    <row r="108" spans="2:8" ht="38.25">
      <c r="C108" s="10" t="s">
        <v>138</v>
      </c>
      <c r="D108" s="9">
        <v>6010000000</v>
      </c>
      <c r="E108" s="21"/>
      <c r="F108" s="59">
        <f>F109+F112</f>
        <v>173.5188</v>
      </c>
      <c r="G108" s="39"/>
      <c r="H108" s="39"/>
    </row>
    <row r="109" spans="2:8" ht="25.5">
      <c r="C109" s="10" t="s">
        <v>139</v>
      </c>
      <c r="D109" s="9">
        <v>6010100000</v>
      </c>
      <c r="E109" s="21"/>
      <c r="F109" s="59">
        <f>F110</f>
        <v>173.5188</v>
      </c>
      <c r="G109" s="39"/>
      <c r="H109" s="39"/>
    </row>
    <row r="110" spans="2:8" ht="25.5">
      <c r="C110" s="2" t="s">
        <v>140</v>
      </c>
      <c r="D110" s="9">
        <v>6010110180</v>
      </c>
      <c r="E110" s="21"/>
      <c r="F110" s="59">
        <f>F111</f>
        <v>173.5188</v>
      </c>
      <c r="G110" s="39"/>
      <c r="H110" s="39"/>
    </row>
    <row r="111" spans="2:8" ht="25.5">
      <c r="C111" s="2" t="s">
        <v>243</v>
      </c>
      <c r="D111" s="9">
        <v>6010110180</v>
      </c>
      <c r="E111" s="21">
        <v>240</v>
      </c>
      <c r="F111" s="59">
        <f>10-0.09+200-36.3912</f>
        <v>173.5188</v>
      </c>
      <c r="G111" s="39"/>
      <c r="H111" s="39"/>
    </row>
    <row r="112" spans="2:8" ht="25.5" hidden="1">
      <c r="C112" s="10" t="s">
        <v>141</v>
      </c>
      <c r="D112" s="60">
        <v>6010200000</v>
      </c>
      <c r="E112" s="21"/>
      <c r="F112" s="59">
        <f>F114</f>
        <v>0</v>
      </c>
      <c r="G112" s="39"/>
      <c r="H112" s="39"/>
    </row>
    <row r="113" spans="2:8" ht="25.5" hidden="1">
      <c r="C113" s="2" t="s">
        <v>142</v>
      </c>
      <c r="D113" s="60">
        <v>6010210090</v>
      </c>
      <c r="E113" s="21"/>
      <c r="F113" s="59">
        <f>F114</f>
        <v>0</v>
      </c>
      <c r="G113" s="39"/>
      <c r="H113" s="39"/>
    </row>
    <row r="114" spans="2:8" ht="25.5" hidden="1">
      <c r="C114" s="2" t="s">
        <v>243</v>
      </c>
      <c r="D114" s="60">
        <v>6010210090</v>
      </c>
      <c r="E114" s="21">
        <v>240</v>
      </c>
      <c r="F114" s="59">
        <f>10-10</f>
        <v>0</v>
      </c>
    </row>
    <row r="115" spans="2:8" ht="38.25">
      <c r="B115" s="26"/>
      <c r="C115" s="2" t="s">
        <v>188</v>
      </c>
      <c r="D115" s="55" t="s">
        <v>202</v>
      </c>
      <c r="E115" s="8"/>
      <c r="F115" s="46">
        <f>F116</f>
        <v>897.34276999999997</v>
      </c>
    </row>
    <row r="116" spans="2:8" ht="38.25">
      <c r="B116" s="26"/>
      <c r="C116" s="2" t="s">
        <v>189</v>
      </c>
      <c r="D116" s="55" t="s">
        <v>147</v>
      </c>
      <c r="E116" s="8"/>
      <c r="F116" s="46">
        <f>F117</f>
        <v>897.34276999999997</v>
      </c>
    </row>
    <row r="117" spans="2:8" ht="25.5">
      <c r="B117" s="26"/>
      <c r="C117" s="2" t="s">
        <v>190</v>
      </c>
      <c r="D117" s="55" t="s">
        <v>148</v>
      </c>
      <c r="E117" s="8"/>
      <c r="F117" s="46">
        <f>F118</f>
        <v>897.34276999999997</v>
      </c>
    </row>
    <row r="118" spans="2:8" ht="25.5">
      <c r="B118" s="26"/>
      <c r="C118" s="2" t="s">
        <v>191</v>
      </c>
      <c r="D118" s="55" t="s">
        <v>203</v>
      </c>
      <c r="E118" s="8"/>
      <c r="F118" s="46">
        <f>F119</f>
        <v>897.34276999999997</v>
      </c>
    </row>
    <row r="119" spans="2:8" ht="25.5">
      <c r="B119" s="26"/>
      <c r="C119" s="2" t="s">
        <v>243</v>
      </c>
      <c r="D119" s="55" t="s">
        <v>203</v>
      </c>
      <c r="E119" s="8" t="s">
        <v>8</v>
      </c>
      <c r="F119" s="46">
        <f>1000-488+385.34277</f>
        <v>897.34276999999997</v>
      </c>
    </row>
    <row r="120" spans="2:8" ht="40.5" customHeight="1">
      <c r="C120" s="10" t="s">
        <v>160</v>
      </c>
      <c r="D120" s="58">
        <v>6200000000</v>
      </c>
      <c r="E120" s="21"/>
      <c r="F120" s="47">
        <f>F121+F125+F136</f>
        <v>28127.870189999998</v>
      </c>
    </row>
    <row r="121" spans="2:8">
      <c r="B121" s="26"/>
      <c r="C121" s="11" t="s">
        <v>200</v>
      </c>
      <c r="D121" s="55" t="s">
        <v>99</v>
      </c>
      <c r="E121" s="8"/>
      <c r="F121" s="46">
        <f>F122</f>
        <v>1719.59</v>
      </c>
    </row>
    <row r="122" spans="2:8">
      <c r="B122" s="26"/>
      <c r="C122" s="11" t="s">
        <v>143</v>
      </c>
      <c r="D122" s="55" t="s">
        <v>100</v>
      </c>
      <c r="E122" s="8"/>
      <c r="F122" s="46">
        <f>F123</f>
        <v>1719.59</v>
      </c>
    </row>
    <row r="123" spans="2:8" ht="25.5">
      <c r="B123" s="26"/>
      <c r="C123" s="11" t="s">
        <v>144</v>
      </c>
      <c r="D123" s="55" t="s">
        <v>229</v>
      </c>
      <c r="E123" s="8"/>
      <c r="F123" s="46">
        <f>F124</f>
        <v>1719.59</v>
      </c>
    </row>
    <row r="124" spans="2:8" ht="25.5">
      <c r="B124" s="26"/>
      <c r="C124" s="2" t="s">
        <v>243</v>
      </c>
      <c r="D124" s="55" t="s">
        <v>229</v>
      </c>
      <c r="E124" s="8" t="s">
        <v>8</v>
      </c>
      <c r="F124" s="46">
        <v>1719.59</v>
      </c>
      <c r="G124" s="39"/>
      <c r="H124" s="39"/>
    </row>
    <row r="125" spans="2:8">
      <c r="B125" s="26"/>
      <c r="C125" s="2" t="s">
        <v>201</v>
      </c>
      <c r="D125" s="55" t="s">
        <v>230</v>
      </c>
      <c r="E125" s="8"/>
      <c r="F125" s="46">
        <f>F126+F131</f>
        <v>14095.585189999998</v>
      </c>
      <c r="G125" s="39"/>
      <c r="H125" s="39"/>
    </row>
    <row r="126" spans="2:8" ht="25.5">
      <c r="B126" s="26"/>
      <c r="C126" s="2" t="s">
        <v>145</v>
      </c>
      <c r="D126" s="55" t="s">
        <v>231</v>
      </c>
      <c r="E126" s="8"/>
      <c r="F126" s="46">
        <f>F128+F130</f>
        <v>8486.6709099999989</v>
      </c>
      <c r="G126" s="39"/>
      <c r="H126" s="39"/>
    </row>
    <row r="127" spans="2:8">
      <c r="B127" s="26"/>
      <c r="C127" s="2" t="s">
        <v>220</v>
      </c>
      <c r="D127" s="55" t="s">
        <v>232</v>
      </c>
      <c r="E127" s="8"/>
      <c r="F127" s="46">
        <f>F128</f>
        <v>7955.5709099999995</v>
      </c>
      <c r="G127" s="39"/>
      <c r="H127" s="39"/>
    </row>
    <row r="128" spans="2:8" ht="25.5">
      <c r="B128" s="26"/>
      <c r="C128" s="2" t="s">
        <v>243</v>
      </c>
      <c r="D128" s="55" t="s">
        <v>232</v>
      </c>
      <c r="E128" s="8" t="s">
        <v>8</v>
      </c>
      <c r="F128" s="46">
        <f>227.674+1036.2+6005.98917-49+3012.3-250-235-50-430.949+136.8068-5-200-200-1000.48688-42.96318</f>
        <v>7955.5709099999995</v>
      </c>
      <c r="G128" s="39"/>
      <c r="H128" s="39"/>
    </row>
    <row r="129" spans="2:8" ht="39.75" customHeight="1">
      <c r="B129" s="26"/>
      <c r="C129" s="2" t="s">
        <v>254</v>
      </c>
      <c r="D129" s="55" t="s">
        <v>253</v>
      </c>
      <c r="E129" s="8"/>
      <c r="F129" s="46">
        <f>F130</f>
        <v>531.1</v>
      </c>
      <c r="G129" s="39"/>
      <c r="H129" s="39"/>
    </row>
    <row r="130" spans="2:8" ht="25.5">
      <c r="B130" s="26"/>
      <c r="C130" s="2" t="s">
        <v>243</v>
      </c>
      <c r="D130" s="55" t="s">
        <v>253</v>
      </c>
      <c r="E130" s="8" t="s">
        <v>8</v>
      </c>
      <c r="F130" s="46">
        <v>531.1</v>
      </c>
      <c r="G130" s="39"/>
      <c r="H130" s="39"/>
    </row>
    <row r="131" spans="2:8">
      <c r="B131" s="26"/>
      <c r="C131" s="2" t="s">
        <v>219</v>
      </c>
      <c r="D131" s="55" t="s">
        <v>257</v>
      </c>
      <c r="E131" s="8"/>
      <c r="F131" s="46">
        <f>F133+F135</f>
        <v>5608.91428</v>
      </c>
      <c r="G131" s="39"/>
      <c r="H131" s="39"/>
    </row>
    <row r="132" spans="2:8">
      <c r="B132" s="26"/>
      <c r="C132" s="2" t="s">
        <v>261</v>
      </c>
      <c r="D132" s="55" t="s">
        <v>258</v>
      </c>
      <c r="E132" s="8"/>
      <c r="F132" s="46">
        <f>F133</f>
        <v>363.19319999999999</v>
      </c>
      <c r="G132" s="39"/>
      <c r="H132" s="39"/>
    </row>
    <row r="133" spans="2:8" ht="25.5">
      <c r="B133" s="26"/>
      <c r="C133" s="2" t="s">
        <v>243</v>
      </c>
      <c r="D133" s="55" t="s">
        <v>258</v>
      </c>
      <c r="E133" s="8" t="s">
        <v>8</v>
      </c>
      <c r="F133" s="46">
        <f>300+200-136.8068</f>
        <v>363.19319999999999</v>
      </c>
      <c r="G133" s="39"/>
      <c r="H133" s="39"/>
    </row>
    <row r="134" spans="2:8">
      <c r="B134" s="26"/>
      <c r="C134" s="2" t="s">
        <v>260</v>
      </c>
      <c r="D134" s="55" t="s">
        <v>259</v>
      </c>
      <c r="E134" s="8"/>
      <c r="F134" s="46">
        <f>F135</f>
        <v>5245.7210800000003</v>
      </c>
      <c r="G134" s="39"/>
      <c r="H134" s="39"/>
    </row>
    <row r="135" spans="2:8" ht="25.5">
      <c r="B135" s="26"/>
      <c r="C135" s="2" t="s">
        <v>243</v>
      </c>
      <c r="D135" s="55" t="s">
        <v>259</v>
      </c>
      <c r="E135" s="8" t="s">
        <v>8</v>
      </c>
      <c r="F135" s="46">
        <v>5245.7210800000003</v>
      </c>
      <c r="G135" s="39"/>
      <c r="H135" s="39"/>
    </row>
    <row r="136" spans="2:8" ht="38.25">
      <c r="B136" s="21"/>
      <c r="C136" s="2" t="s">
        <v>221</v>
      </c>
      <c r="D136" s="58">
        <v>6230000000</v>
      </c>
      <c r="E136" s="6"/>
      <c r="F136" s="48">
        <f>F137+F140</f>
        <v>12312.695</v>
      </c>
    </row>
    <row r="137" spans="2:8" ht="12.75" customHeight="1">
      <c r="B137" s="21"/>
      <c r="C137" s="2" t="s">
        <v>192</v>
      </c>
      <c r="D137" s="58">
        <v>6230100000</v>
      </c>
      <c r="E137" s="6"/>
      <c r="F137" s="48">
        <f>F138</f>
        <v>12312.695</v>
      </c>
    </row>
    <row r="138" spans="2:8" ht="12.75" customHeight="1">
      <c r="B138" s="21"/>
      <c r="C138" s="4" t="s">
        <v>19</v>
      </c>
      <c r="D138" s="58">
        <v>6230100590</v>
      </c>
      <c r="E138" s="6"/>
      <c r="F138" s="48">
        <f>F139</f>
        <v>12312.695</v>
      </c>
    </row>
    <row r="139" spans="2:8">
      <c r="B139" s="21"/>
      <c r="C139" s="2" t="s">
        <v>193</v>
      </c>
      <c r="D139" s="58">
        <v>6230100590</v>
      </c>
      <c r="E139" s="6" t="s">
        <v>41</v>
      </c>
      <c r="F139" s="48">
        <f>11341.318+139.537+350+235+46.84+200</f>
        <v>12312.695</v>
      </c>
    </row>
    <row r="140" spans="2:8" hidden="1">
      <c r="C140" s="61" t="s">
        <v>217</v>
      </c>
      <c r="D140" s="58">
        <v>6230200000</v>
      </c>
      <c r="E140" s="62"/>
      <c r="F140" s="48">
        <f>F141</f>
        <v>0</v>
      </c>
    </row>
    <row r="141" spans="2:8" hidden="1">
      <c r="C141" s="61" t="s">
        <v>218</v>
      </c>
      <c r="D141" s="58">
        <v>6230210220</v>
      </c>
      <c r="E141" s="62"/>
      <c r="F141" s="48">
        <f>F142</f>
        <v>0</v>
      </c>
    </row>
    <row r="142" spans="2:8" hidden="1">
      <c r="C142" s="61" t="s">
        <v>193</v>
      </c>
      <c r="D142" s="58">
        <v>6230210220</v>
      </c>
      <c r="E142" s="56">
        <v>610</v>
      </c>
      <c r="F142" s="48"/>
    </row>
    <row r="143" spans="2:8" ht="25.5">
      <c r="B143" s="21"/>
      <c r="C143" s="12" t="s">
        <v>37</v>
      </c>
      <c r="D143" s="56" t="s">
        <v>183</v>
      </c>
      <c r="E143" s="6"/>
      <c r="F143" s="46">
        <f>F144</f>
        <v>81.870800000000003</v>
      </c>
    </row>
    <row r="144" spans="2:8" ht="29.25" customHeight="1">
      <c r="B144" s="21"/>
      <c r="C144" s="12" t="s">
        <v>146</v>
      </c>
      <c r="D144" s="56" t="s">
        <v>184</v>
      </c>
      <c r="E144" s="6"/>
      <c r="F144" s="46">
        <f>F145</f>
        <v>81.870800000000003</v>
      </c>
    </row>
    <row r="145" spans="2:7" ht="38.25">
      <c r="B145" s="21"/>
      <c r="C145" s="12" t="s">
        <v>207</v>
      </c>
      <c r="D145" s="56" t="s">
        <v>185</v>
      </c>
      <c r="E145" s="6"/>
      <c r="F145" s="46">
        <f>F147</f>
        <v>81.870800000000003</v>
      </c>
    </row>
    <row r="146" spans="2:7">
      <c r="B146" s="21"/>
      <c r="C146" s="12" t="s">
        <v>38</v>
      </c>
      <c r="D146" s="56" t="s">
        <v>233</v>
      </c>
      <c r="E146" s="6"/>
      <c r="F146" s="46">
        <f>F147</f>
        <v>81.870800000000003</v>
      </c>
    </row>
    <row r="147" spans="2:7">
      <c r="B147" s="21"/>
      <c r="C147" s="2" t="s">
        <v>40</v>
      </c>
      <c r="D147" s="56" t="s">
        <v>233</v>
      </c>
      <c r="E147" s="6" t="s">
        <v>41</v>
      </c>
      <c r="F147" s="46">
        <f>140-58.1292</f>
        <v>81.870800000000003</v>
      </c>
    </row>
    <row r="148" spans="2:7" ht="27.75" customHeight="1">
      <c r="B148" s="21"/>
      <c r="C148" s="2" t="s">
        <v>161</v>
      </c>
      <c r="D148" s="56" t="s">
        <v>234</v>
      </c>
      <c r="E148" s="6"/>
      <c r="F148" s="46">
        <f>F149+F153</f>
        <v>9109.2999999999993</v>
      </c>
    </row>
    <row r="149" spans="2:7" ht="30.75" customHeight="1">
      <c r="B149" s="21"/>
      <c r="C149" s="2" t="s">
        <v>39</v>
      </c>
      <c r="D149" s="56" t="s">
        <v>235</v>
      </c>
      <c r="E149" s="6"/>
      <c r="F149" s="46">
        <f>F151</f>
        <v>6840.3</v>
      </c>
    </row>
    <row r="150" spans="2:7" ht="39.75" customHeight="1">
      <c r="B150" s="21"/>
      <c r="C150" s="2" t="s">
        <v>149</v>
      </c>
      <c r="D150" s="56" t="s">
        <v>236</v>
      </c>
      <c r="E150" s="6"/>
      <c r="F150" s="46">
        <f>F151</f>
        <v>6840.3</v>
      </c>
    </row>
    <row r="151" spans="2:7" ht="25.5" customHeight="1">
      <c r="B151" s="21"/>
      <c r="C151" s="10" t="s">
        <v>19</v>
      </c>
      <c r="D151" s="56" t="s">
        <v>237</v>
      </c>
      <c r="E151" s="6"/>
      <c r="F151" s="46">
        <f>F152</f>
        <v>6840.3</v>
      </c>
    </row>
    <row r="152" spans="2:7" ht="12.75" customHeight="1">
      <c r="B152" s="21"/>
      <c r="C152" s="2" t="s">
        <v>40</v>
      </c>
      <c r="D152" s="56" t="s">
        <v>237</v>
      </c>
      <c r="E152" s="6" t="s">
        <v>41</v>
      </c>
      <c r="F152" s="46">
        <f>6471+299.3+70</f>
        <v>6840.3</v>
      </c>
    </row>
    <row r="153" spans="2:7" ht="12.75" customHeight="1">
      <c r="B153" s="21"/>
      <c r="C153" s="2" t="s">
        <v>42</v>
      </c>
      <c r="D153" s="56" t="s">
        <v>186</v>
      </c>
      <c r="E153" s="6"/>
      <c r="F153" s="46">
        <f>F154</f>
        <v>2269</v>
      </c>
      <c r="G153" s="31"/>
    </row>
    <row r="154" spans="2:7" ht="15" customHeight="1">
      <c r="B154" s="21"/>
      <c r="C154" s="2" t="s">
        <v>92</v>
      </c>
      <c r="D154" s="56" t="s">
        <v>187</v>
      </c>
      <c r="E154" s="6"/>
      <c r="F154" s="46">
        <f>F155+F158</f>
        <v>2269</v>
      </c>
      <c r="G154" s="31"/>
    </row>
    <row r="155" spans="2:7" ht="12.75" customHeight="1">
      <c r="B155" s="21"/>
      <c r="C155" s="2" t="s">
        <v>6</v>
      </c>
      <c r="D155" s="58">
        <v>6420110290</v>
      </c>
      <c r="E155" s="21"/>
      <c r="F155" s="47">
        <f>F156</f>
        <v>30</v>
      </c>
      <c r="G155" s="31"/>
    </row>
    <row r="156" spans="2:7" ht="12.75" customHeight="1">
      <c r="B156" s="21"/>
      <c r="C156" s="2" t="s">
        <v>96</v>
      </c>
      <c r="D156" s="58">
        <v>6420110290</v>
      </c>
      <c r="E156" s="6" t="s">
        <v>65</v>
      </c>
      <c r="F156" s="47">
        <v>30</v>
      </c>
      <c r="G156" s="31"/>
    </row>
    <row r="157" spans="2:7" ht="12.75" customHeight="1">
      <c r="B157" s="21"/>
      <c r="C157" s="2" t="s">
        <v>250</v>
      </c>
      <c r="D157" s="58">
        <v>6420200000</v>
      </c>
      <c r="E157" s="6"/>
      <c r="F157" s="47">
        <f>F158</f>
        <v>2239</v>
      </c>
      <c r="G157" s="31"/>
    </row>
    <row r="158" spans="2:7" ht="33" customHeight="1">
      <c r="B158" s="21"/>
      <c r="C158" s="61" t="s">
        <v>252</v>
      </c>
      <c r="D158" s="58">
        <v>6420210300</v>
      </c>
      <c r="E158" s="6"/>
      <c r="F158" s="47">
        <f>F159</f>
        <v>2239</v>
      </c>
      <c r="G158" s="31"/>
    </row>
    <row r="159" spans="2:7" ht="20.25" customHeight="1">
      <c r="B159" s="21"/>
      <c r="C159" s="2" t="s">
        <v>40</v>
      </c>
      <c r="D159" s="58">
        <v>6420210300</v>
      </c>
      <c r="E159" s="6" t="s">
        <v>41</v>
      </c>
      <c r="F159" s="47">
        <f>100+60+1979+100</f>
        <v>2239</v>
      </c>
      <c r="G159" s="31"/>
    </row>
    <row r="160" spans="2:7" ht="55.5" customHeight="1">
      <c r="B160" s="21"/>
      <c r="C160" s="2" t="s">
        <v>43</v>
      </c>
      <c r="D160" s="58">
        <v>6500000000</v>
      </c>
      <c r="E160" s="6"/>
      <c r="F160" s="47">
        <f>F161</f>
        <v>497.19187999999997</v>
      </c>
      <c r="G160" s="31"/>
    </row>
    <row r="161" spans="2:7" ht="51">
      <c r="B161" s="21"/>
      <c r="C161" s="2" t="s">
        <v>150</v>
      </c>
      <c r="D161" s="58">
        <v>6510000000</v>
      </c>
      <c r="E161" s="6"/>
      <c r="F161" s="47">
        <f>F162</f>
        <v>497.19187999999997</v>
      </c>
      <c r="G161" s="31"/>
    </row>
    <row r="162" spans="2:7">
      <c r="B162" s="21"/>
      <c r="C162" s="2" t="s">
        <v>93</v>
      </c>
      <c r="D162" s="58">
        <v>6510100000</v>
      </c>
      <c r="E162" s="6"/>
      <c r="F162" s="47">
        <f>F164</f>
        <v>497.19187999999997</v>
      </c>
      <c r="G162" s="31"/>
    </row>
    <row r="163" spans="2:7" ht="25.5">
      <c r="B163" s="21"/>
      <c r="C163" s="2" t="s">
        <v>53</v>
      </c>
      <c r="D163" s="58">
        <v>6510110250</v>
      </c>
      <c r="E163" s="6"/>
      <c r="F163" s="47">
        <f>F164</f>
        <v>497.19187999999997</v>
      </c>
      <c r="G163" s="31"/>
    </row>
    <row r="164" spans="2:7" ht="27" customHeight="1">
      <c r="B164" s="21"/>
      <c r="C164" s="2" t="s">
        <v>243</v>
      </c>
      <c r="D164" s="58">
        <v>6510110250</v>
      </c>
      <c r="E164" s="6" t="s">
        <v>8</v>
      </c>
      <c r="F164" s="47">
        <f>100+380+60-42.80812</f>
        <v>497.19187999999997</v>
      </c>
      <c r="G164" s="31"/>
    </row>
    <row r="165" spans="2:7" ht="30" customHeight="1">
      <c r="B165" s="21"/>
      <c r="C165" s="2" t="s">
        <v>162</v>
      </c>
      <c r="D165" s="58">
        <v>6600000000</v>
      </c>
      <c r="E165" s="9"/>
      <c r="F165" s="47">
        <f>F166</f>
        <v>600</v>
      </c>
      <c r="G165" s="31"/>
    </row>
    <row r="166" spans="2:7" ht="38.25">
      <c r="B166" s="21"/>
      <c r="C166" s="2" t="s">
        <v>151</v>
      </c>
      <c r="D166" s="58">
        <v>6610000000</v>
      </c>
      <c r="E166" s="9"/>
      <c r="F166" s="47">
        <f>F167</f>
        <v>600</v>
      </c>
      <c r="G166" s="31"/>
    </row>
    <row r="167" spans="2:7" ht="38.25">
      <c r="B167" s="21"/>
      <c r="C167" s="2" t="s">
        <v>84</v>
      </c>
      <c r="D167" s="58">
        <v>6610100000</v>
      </c>
      <c r="E167" s="9"/>
      <c r="F167" s="47">
        <f>F168</f>
        <v>600</v>
      </c>
      <c r="G167" s="31"/>
    </row>
    <row r="168" spans="2:7">
      <c r="B168" s="21"/>
      <c r="C168" s="2" t="s">
        <v>29</v>
      </c>
      <c r="D168" s="58">
        <v>6610110060</v>
      </c>
      <c r="E168" s="9"/>
      <c r="F168" s="47">
        <f>F169</f>
        <v>600</v>
      </c>
      <c r="G168" s="31"/>
    </row>
    <row r="169" spans="2:7" ht="22.5" customHeight="1">
      <c r="B169" s="21"/>
      <c r="C169" s="2" t="s">
        <v>40</v>
      </c>
      <c r="D169" s="58">
        <v>6610110060</v>
      </c>
      <c r="E169" s="9">
        <v>610</v>
      </c>
      <c r="F169" s="47">
        <f>300+195+5+100</f>
        <v>600</v>
      </c>
      <c r="G169" s="31"/>
    </row>
    <row r="170" spans="2:7" ht="57" customHeight="1">
      <c r="B170" s="21"/>
      <c r="C170" s="2" t="s">
        <v>152</v>
      </c>
      <c r="D170" s="58">
        <v>6700000000</v>
      </c>
      <c r="E170" s="6"/>
      <c r="F170" s="47">
        <f>F171</f>
        <v>108</v>
      </c>
      <c r="G170" s="31"/>
    </row>
    <row r="171" spans="2:7" ht="25.5">
      <c r="B171" s="21"/>
      <c r="C171" s="2" t="s">
        <v>153</v>
      </c>
      <c r="D171" s="58">
        <v>6710000000</v>
      </c>
      <c r="E171" s="6"/>
      <c r="F171" s="47">
        <f>F172</f>
        <v>108</v>
      </c>
    </row>
    <row r="172" spans="2:7" ht="38.25">
      <c r="B172" s="21"/>
      <c r="C172" s="2" t="s">
        <v>94</v>
      </c>
      <c r="D172" s="58">
        <v>6710100000</v>
      </c>
      <c r="E172" s="6"/>
      <c r="F172" s="47">
        <f>F174</f>
        <v>108</v>
      </c>
    </row>
    <row r="173" spans="2:7">
      <c r="B173" s="21"/>
      <c r="C173" s="2" t="s">
        <v>54</v>
      </c>
      <c r="D173" s="58">
        <v>6710110170</v>
      </c>
      <c r="E173" s="6"/>
      <c r="F173" s="47">
        <f>F174</f>
        <v>108</v>
      </c>
    </row>
    <row r="174" spans="2:7">
      <c r="B174" s="21"/>
      <c r="C174" s="2" t="s">
        <v>55</v>
      </c>
      <c r="D174" s="58">
        <v>6710110170</v>
      </c>
      <c r="E174" s="6" t="s">
        <v>67</v>
      </c>
      <c r="F174" s="47">
        <v>108</v>
      </c>
    </row>
    <row r="175" spans="2:7" ht="38.25">
      <c r="B175" s="21"/>
      <c r="C175" s="12" t="s">
        <v>44</v>
      </c>
      <c r="D175" s="58">
        <v>6800000000</v>
      </c>
      <c r="E175" s="6"/>
      <c r="F175" s="48">
        <f>F176</f>
        <v>96.817000000000007</v>
      </c>
    </row>
    <row r="176" spans="2:7" ht="38.25">
      <c r="B176" s="21"/>
      <c r="C176" s="12" t="s">
        <v>154</v>
      </c>
      <c r="D176" s="58">
        <v>6810000000</v>
      </c>
      <c r="E176" s="6"/>
      <c r="F176" s="48">
        <f>F177</f>
        <v>96.817000000000007</v>
      </c>
    </row>
    <row r="177" spans="2:8" ht="25.5">
      <c r="B177" s="21"/>
      <c r="C177" s="12" t="s">
        <v>95</v>
      </c>
      <c r="D177" s="58">
        <v>6810100000</v>
      </c>
      <c r="E177" s="6"/>
      <c r="F177" s="48">
        <f>F178</f>
        <v>96.817000000000007</v>
      </c>
    </row>
    <row r="178" spans="2:8" ht="25.5">
      <c r="B178" s="21"/>
      <c r="C178" s="12" t="s">
        <v>45</v>
      </c>
      <c r="D178" s="58">
        <v>6810110280</v>
      </c>
      <c r="E178" s="6"/>
      <c r="F178" s="48">
        <f>F179</f>
        <v>96.817000000000007</v>
      </c>
    </row>
    <row r="179" spans="2:8" ht="25.5">
      <c r="B179" s="21"/>
      <c r="C179" s="2" t="s">
        <v>243</v>
      </c>
      <c r="D179" s="58">
        <v>6810110280</v>
      </c>
      <c r="E179" s="6" t="s">
        <v>8</v>
      </c>
      <c r="F179" s="48">
        <f>100-3.183</f>
        <v>96.817000000000007</v>
      </c>
    </row>
    <row r="180" spans="2:8" ht="25.5">
      <c r="B180" s="21"/>
      <c r="C180" s="4" t="s">
        <v>101</v>
      </c>
      <c r="D180" s="57">
        <v>8100000000</v>
      </c>
      <c r="E180" s="6"/>
      <c r="F180" s="48">
        <f>F181</f>
        <v>1095.646</v>
      </c>
    </row>
    <row r="181" spans="2:8" ht="25.5">
      <c r="B181" s="21"/>
      <c r="C181" s="4" t="s">
        <v>102</v>
      </c>
      <c r="D181" s="57">
        <v>8110000000</v>
      </c>
      <c r="E181" s="6"/>
      <c r="F181" s="48">
        <f>F182</f>
        <v>1095.646</v>
      </c>
    </row>
    <row r="182" spans="2:8" ht="25.5">
      <c r="B182" s="21"/>
      <c r="C182" s="7" t="s">
        <v>15</v>
      </c>
      <c r="D182" s="54" t="s">
        <v>104</v>
      </c>
      <c r="E182" s="6"/>
      <c r="F182" s="48">
        <f>F183</f>
        <v>1095.646</v>
      </c>
    </row>
    <row r="183" spans="2:8" ht="25.5">
      <c r="B183" s="21"/>
      <c r="C183" s="2" t="s">
        <v>103</v>
      </c>
      <c r="D183" s="54" t="s">
        <v>104</v>
      </c>
      <c r="E183" s="6" t="s">
        <v>7</v>
      </c>
      <c r="F183" s="48">
        <f>913.024+182.622</f>
        <v>1095.646</v>
      </c>
    </row>
    <row r="184" spans="2:8" ht="25.5">
      <c r="B184" s="26"/>
      <c r="C184" s="4" t="s">
        <v>16</v>
      </c>
      <c r="D184" s="55" t="s">
        <v>58</v>
      </c>
      <c r="E184" s="8"/>
      <c r="F184" s="46">
        <f>F185</f>
        <v>3.8</v>
      </c>
    </row>
    <row r="185" spans="2:8" ht="25.5">
      <c r="B185" s="26"/>
      <c r="C185" s="4" t="s">
        <v>106</v>
      </c>
      <c r="D185" s="55" t="s">
        <v>107</v>
      </c>
      <c r="E185" s="8"/>
      <c r="F185" s="46">
        <f>F187</f>
        <v>3.8</v>
      </c>
    </row>
    <row r="186" spans="2:8" ht="25.5">
      <c r="B186" s="26"/>
      <c r="C186" s="4" t="s">
        <v>17</v>
      </c>
      <c r="D186" s="55" t="s">
        <v>108</v>
      </c>
      <c r="E186" s="8"/>
      <c r="F186" s="46">
        <f>F187</f>
        <v>3.8</v>
      </c>
    </row>
    <row r="187" spans="2:8" ht="30" customHeight="1">
      <c r="B187" s="26"/>
      <c r="C187" s="2" t="s">
        <v>243</v>
      </c>
      <c r="D187" s="55" t="s">
        <v>108</v>
      </c>
      <c r="E187" s="8" t="s">
        <v>8</v>
      </c>
      <c r="F187" s="46">
        <v>3.8</v>
      </c>
    </row>
    <row r="188" spans="2:8" ht="25.5">
      <c r="B188" s="26"/>
      <c r="C188" s="5" t="s">
        <v>18</v>
      </c>
      <c r="D188" s="56" t="s">
        <v>59</v>
      </c>
      <c r="E188" s="8"/>
      <c r="F188" s="46">
        <f>F189</f>
        <v>163.79999999999998</v>
      </c>
    </row>
    <row r="189" spans="2:8" ht="25.5">
      <c r="B189" s="26"/>
      <c r="C189" s="4" t="s">
        <v>109</v>
      </c>
      <c r="D189" s="56" t="s">
        <v>110</v>
      </c>
      <c r="E189" s="8"/>
      <c r="F189" s="46">
        <f>F191</f>
        <v>163.79999999999998</v>
      </c>
    </row>
    <row r="190" spans="2:8" ht="25.5">
      <c r="B190" s="26"/>
      <c r="C190" s="4" t="s">
        <v>15</v>
      </c>
      <c r="D190" s="56" t="s">
        <v>111</v>
      </c>
      <c r="E190" s="8"/>
      <c r="F190" s="46">
        <f>F191</f>
        <v>163.79999999999998</v>
      </c>
    </row>
    <row r="191" spans="2:8">
      <c r="B191" s="26"/>
      <c r="C191" s="2" t="s">
        <v>96</v>
      </c>
      <c r="D191" s="56" t="s">
        <v>111</v>
      </c>
      <c r="E191" s="8" t="s">
        <v>65</v>
      </c>
      <c r="F191" s="46">
        <f>139.6+22.6+1.6</f>
        <v>163.79999999999998</v>
      </c>
      <c r="H191" s="32"/>
    </row>
    <row r="192" spans="2:8" ht="44.25" customHeight="1">
      <c r="B192" s="26"/>
      <c r="C192" s="5" t="s">
        <v>216</v>
      </c>
      <c r="D192" s="9">
        <v>8400000000</v>
      </c>
      <c r="E192" s="6"/>
      <c r="F192" s="50">
        <f>F193</f>
        <v>147.1</v>
      </c>
    </row>
    <row r="193" spans="2:6" ht="51">
      <c r="B193" s="26"/>
      <c r="C193" s="5" t="s">
        <v>222</v>
      </c>
      <c r="D193" s="9">
        <v>8410000000</v>
      </c>
      <c r="E193" s="6"/>
      <c r="F193" s="50">
        <f>F194</f>
        <v>147.1</v>
      </c>
    </row>
    <row r="194" spans="2:6" ht="25.5">
      <c r="B194" s="26"/>
      <c r="C194" s="4" t="s">
        <v>15</v>
      </c>
      <c r="D194" s="9">
        <v>8410000190</v>
      </c>
      <c r="E194" s="6"/>
      <c r="F194" s="50">
        <f>F195</f>
        <v>147.1</v>
      </c>
    </row>
    <row r="195" spans="2:6">
      <c r="B195" s="26"/>
      <c r="C195" s="2" t="s">
        <v>96</v>
      </c>
      <c r="D195" s="9">
        <v>8410000190</v>
      </c>
      <c r="E195" s="6" t="s">
        <v>65</v>
      </c>
      <c r="F195" s="50">
        <f>124.6+22.5</f>
        <v>147.1</v>
      </c>
    </row>
    <row r="196" spans="2:6" ht="16.5" customHeight="1">
      <c r="B196" s="3"/>
      <c r="C196" s="2" t="s">
        <v>112</v>
      </c>
      <c r="D196" s="56" t="s">
        <v>196</v>
      </c>
      <c r="E196" s="6"/>
      <c r="F196" s="48">
        <f>F198</f>
        <v>50</v>
      </c>
    </row>
    <row r="197" spans="2:6" ht="26.25" customHeight="1">
      <c r="B197" s="3"/>
      <c r="C197" s="4" t="s">
        <v>113</v>
      </c>
      <c r="D197" s="56" t="s">
        <v>198</v>
      </c>
      <c r="E197" s="6"/>
      <c r="F197" s="48">
        <f>F198</f>
        <v>50</v>
      </c>
    </row>
    <row r="198" spans="2:6" ht="12.75" customHeight="1">
      <c r="B198" s="3"/>
      <c r="C198" s="4" t="s">
        <v>114</v>
      </c>
      <c r="D198" s="56" t="s">
        <v>223</v>
      </c>
      <c r="E198" s="6"/>
      <c r="F198" s="48">
        <f>F199</f>
        <v>50</v>
      </c>
    </row>
    <row r="199" spans="2:6" ht="12.75" customHeight="1">
      <c r="B199" s="3"/>
      <c r="C199" s="2" t="s">
        <v>11</v>
      </c>
      <c r="D199" s="56" t="s">
        <v>223</v>
      </c>
      <c r="E199" s="6" t="s">
        <v>12</v>
      </c>
      <c r="F199" s="48">
        <v>50</v>
      </c>
    </row>
    <row r="200" spans="2:6" ht="54.75" customHeight="1">
      <c r="B200" s="26"/>
      <c r="C200" s="40" t="s">
        <v>195</v>
      </c>
      <c r="D200" s="56" t="s">
        <v>224</v>
      </c>
      <c r="E200" s="6"/>
      <c r="F200" s="49">
        <f>F201</f>
        <v>31.5</v>
      </c>
    </row>
    <row r="201" spans="2:6" ht="38.25">
      <c r="B201" s="26"/>
      <c r="C201" s="40" t="s">
        <v>197</v>
      </c>
      <c r="D201" s="56" t="s">
        <v>225</v>
      </c>
      <c r="E201" s="6"/>
      <c r="F201" s="49">
        <f>F202</f>
        <v>31.5</v>
      </c>
    </row>
    <row r="202" spans="2:6" ht="25.5">
      <c r="B202" s="26"/>
      <c r="C202" s="4" t="s">
        <v>15</v>
      </c>
      <c r="D202" s="56" t="s">
        <v>226</v>
      </c>
      <c r="E202" s="6"/>
      <c r="F202" s="49">
        <f>F203</f>
        <v>31.5</v>
      </c>
    </row>
    <row r="203" spans="2:6">
      <c r="B203" s="26"/>
      <c r="C203" s="2" t="s">
        <v>96</v>
      </c>
      <c r="D203" s="56" t="s">
        <v>226</v>
      </c>
      <c r="E203" s="6" t="s">
        <v>65</v>
      </c>
      <c r="F203" s="49">
        <f>27.6+3.9</f>
        <v>31.5</v>
      </c>
    </row>
    <row r="204" spans="2:6" ht="25.5">
      <c r="B204" s="26"/>
      <c r="C204" s="4" t="s">
        <v>16</v>
      </c>
      <c r="D204" s="58">
        <v>8700000000</v>
      </c>
      <c r="E204" s="6"/>
      <c r="F204" s="46">
        <f>F205</f>
        <v>259.8</v>
      </c>
    </row>
    <row r="205" spans="2:6" ht="25.5">
      <c r="B205" s="26"/>
      <c r="C205" s="4" t="s">
        <v>106</v>
      </c>
      <c r="D205" s="58">
        <v>8710000000</v>
      </c>
      <c r="E205" s="6"/>
      <c r="F205" s="46">
        <f>F206</f>
        <v>259.8</v>
      </c>
    </row>
    <row r="206" spans="2:6" ht="38.25">
      <c r="B206" s="26"/>
      <c r="C206" s="2" t="s">
        <v>264</v>
      </c>
      <c r="D206" s="58">
        <v>8710051180</v>
      </c>
      <c r="E206" s="6"/>
      <c r="F206" s="46">
        <f>F207</f>
        <v>259.8</v>
      </c>
    </row>
    <row r="207" spans="2:6" ht="26.25" customHeight="1">
      <c r="B207" s="26"/>
      <c r="C207" s="2" t="s">
        <v>103</v>
      </c>
      <c r="D207" s="58">
        <v>8710051180</v>
      </c>
      <c r="E207" s="6" t="s">
        <v>7</v>
      </c>
      <c r="F207" s="46">
        <f>247.4-1.4+13.8</f>
        <v>259.8</v>
      </c>
    </row>
    <row r="208" spans="2:6" ht="26.25" customHeight="1">
      <c r="B208" s="26"/>
      <c r="C208" s="2" t="s">
        <v>241</v>
      </c>
      <c r="D208" s="9">
        <v>8800000000</v>
      </c>
      <c r="E208" s="6"/>
      <c r="F208" s="46">
        <f>F209</f>
        <v>0.09</v>
      </c>
    </row>
    <row r="209" spans="2:6" ht="26.25" customHeight="1">
      <c r="B209" s="26"/>
      <c r="C209" s="2" t="s">
        <v>242</v>
      </c>
      <c r="D209" s="9">
        <v>8810000000</v>
      </c>
      <c r="E209" s="6"/>
      <c r="F209" s="46">
        <f>F210</f>
        <v>0.09</v>
      </c>
    </row>
    <row r="210" spans="2:6" ht="26.25" customHeight="1">
      <c r="B210" s="26"/>
      <c r="C210" s="4" t="s">
        <v>15</v>
      </c>
      <c r="D210" s="9">
        <v>8810000190</v>
      </c>
      <c r="E210" s="6"/>
      <c r="F210" s="46">
        <f>F211</f>
        <v>0.09</v>
      </c>
    </row>
    <row r="211" spans="2:6" ht="15.75" customHeight="1">
      <c r="B211" s="26"/>
      <c r="C211" s="2" t="s">
        <v>96</v>
      </c>
      <c r="D211" s="9">
        <v>8810000190</v>
      </c>
      <c r="E211" s="6">
        <v>540</v>
      </c>
      <c r="F211" s="46">
        <v>0.09</v>
      </c>
    </row>
    <row r="212" spans="2:6" ht="39" customHeight="1">
      <c r="B212" s="26"/>
      <c r="C212" s="65" t="s">
        <v>239</v>
      </c>
      <c r="D212" s="9">
        <v>8900000000</v>
      </c>
      <c r="E212" s="6"/>
      <c r="F212" s="64">
        <f>F213</f>
        <v>384</v>
      </c>
    </row>
    <row r="213" spans="2:6" ht="43.5" customHeight="1">
      <c r="B213" s="26"/>
      <c r="C213" s="65" t="s">
        <v>240</v>
      </c>
      <c r="D213" s="9">
        <v>8910000000</v>
      </c>
      <c r="E213" s="6"/>
      <c r="F213" s="64">
        <f>F214</f>
        <v>384</v>
      </c>
    </row>
    <row r="214" spans="2:6" ht="28.5" customHeight="1">
      <c r="B214" s="26"/>
      <c r="C214" s="4" t="s">
        <v>15</v>
      </c>
      <c r="D214" s="9">
        <v>8910000190</v>
      </c>
      <c r="E214" s="6"/>
      <c r="F214" s="64">
        <f>F215</f>
        <v>384</v>
      </c>
    </row>
    <row r="215" spans="2:6" ht="15" customHeight="1">
      <c r="C215" s="2" t="s">
        <v>96</v>
      </c>
      <c r="D215" s="9">
        <v>8910000190</v>
      </c>
      <c r="E215" s="6">
        <v>540</v>
      </c>
      <c r="F215" s="64">
        <f>355.5+28.5</f>
        <v>384</v>
      </c>
    </row>
    <row r="216" spans="2:6" ht="15" customHeight="1">
      <c r="C216" s="2" t="s">
        <v>247</v>
      </c>
      <c r="D216" s="9">
        <v>9000000000</v>
      </c>
      <c r="E216" s="6"/>
      <c r="F216" s="50">
        <f>F217</f>
        <v>705.04741000000001</v>
      </c>
    </row>
    <row r="217" spans="2:6" ht="28.5" customHeight="1">
      <c r="C217" s="2" t="s">
        <v>248</v>
      </c>
      <c r="D217" s="9">
        <v>9010000000</v>
      </c>
      <c r="E217" s="6"/>
      <c r="F217" s="50">
        <f>F218</f>
        <v>705.04741000000001</v>
      </c>
    </row>
    <row r="218" spans="2:6" ht="15" customHeight="1">
      <c r="C218" s="2" t="s">
        <v>249</v>
      </c>
      <c r="D218" s="9">
        <v>9010010230</v>
      </c>
      <c r="E218" s="6"/>
      <c r="F218" s="50">
        <f>F219</f>
        <v>705.04741000000001</v>
      </c>
    </row>
    <row r="219" spans="2:6" ht="15" customHeight="1">
      <c r="C219" s="2" t="s">
        <v>14</v>
      </c>
      <c r="D219" s="9">
        <v>9010010230</v>
      </c>
      <c r="E219" s="6" t="s">
        <v>8</v>
      </c>
      <c r="F219" s="50">
        <f>599.32352+100+5.72389</f>
        <v>705.04741000000001</v>
      </c>
    </row>
    <row r="220" spans="2:6" ht="38.25">
      <c r="C220" s="65" t="s">
        <v>265</v>
      </c>
      <c r="D220" s="9">
        <v>9100000000</v>
      </c>
      <c r="E220" s="6"/>
      <c r="F220" s="64">
        <f>F221</f>
        <v>7.3999999999999996E-2</v>
      </c>
    </row>
    <row r="221" spans="2:6" ht="38.25">
      <c r="C221" s="65" t="s">
        <v>256</v>
      </c>
      <c r="D221" s="9">
        <v>9110000000</v>
      </c>
      <c r="E221" s="6"/>
      <c r="F221" s="64">
        <f>F222</f>
        <v>7.3999999999999996E-2</v>
      </c>
    </row>
    <row r="222" spans="2:6" ht="25.5">
      <c r="C222" s="4" t="s">
        <v>15</v>
      </c>
      <c r="D222" s="9">
        <v>9110000190</v>
      </c>
      <c r="E222" s="6"/>
      <c r="F222" s="64">
        <f>F223</f>
        <v>7.3999999999999996E-2</v>
      </c>
    </row>
    <row r="223" spans="2:6">
      <c r="C223" s="2" t="s">
        <v>96</v>
      </c>
      <c r="D223" s="9">
        <v>9110000190</v>
      </c>
      <c r="E223" s="6">
        <v>540</v>
      </c>
      <c r="F223" s="64">
        <f>0.089-0.015</f>
        <v>7.3999999999999996E-2</v>
      </c>
    </row>
    <row r="224" spans="2:6">
      <c r="C224" s="5"/>
      <c r="D224" s="6"/>
      <c r="E224" s="13"/>
      <c r="F224" s="51"/>
    </row>
    <row r="225" spans="2:6" ht="15.75">
      <c r="C225" s="72" t="s">
        <v>255</v>
      </c>
      <c r="D225" s="72"/>
      <c r="E225" s="72"/>
      <c r="F225" s="72"/>
    </row>
    <row r="226" spans="2:6" ht="15.75" customHeight="1">
      <c r="B226" s="24"/>
      <c r="C226" s="72" t="s">
        <v>228</v>
      </c>
      <c r="D226" s="72"/>
      <c r="E226" s="72"/>
      <c r="F226" s="72"/>
    </row>
    <row r="227" spans="2:6">
      <c r="C227" s="5"/>
      <c r="D227" s="6"/>
      <c r="E227" s="13"/>
      <c r="F227" s="51"/>
    </row>
    <row r="228" spans="2:6">
      <c r="C228" s="33"/>
      <c r="D228" s="36"/>
      <c r="E228" s="13"/>
      <c r="F228" s="51"/>
    </row>
    <row r="229" spans="2:6">
      <c r="C229" s="33"/>
      <c r="D229" s="36"/>
      <c r="E229" s="13"/>
      <c r="F229" s="51"/>
    </row>
    <row r="230" spans="2:6">
      <c r="D230" s="37"/>
      <c r="E230" s="13"/>
      <c r="F230" s="51"/>
    </row>
    <row r="231" spans="2:6">
      <c r="D231" s="37"/>
      <c r="E231" s="13"/>
      <c r="F231" s="51"/>
    </row>
  </sheetData>
  <mergeCells count="13">
    <mergeCell ref="C226:F226"/>
    <mergeCell ref="B12:F12"/>
    <mergeCell ref="E13:F13"/>
    <mergeCell ref="C225:F225"/>
    <mergeCell ref="C7:F7"/>
    <mergeCell ref="C8:F8"/>
    <mergeCell ref="C9:F9"/>
    <mergeCell ref="C10:F10"/>
    <mergeCell ref="D1:F1"/>
    <mergeCell ref="C2:F2"/>
    <mergeCell ref="C3:F3"/>
    <mergeCell ref="C4:F4"/>
    <mergeCell ref="C5:F5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2022-11-16T11:06:58Z</cp:lastPrinted>
  <dcterms:created xsi:type="dcterms:W3CDTF">1996-10-08T23:32:33Z</dcterms:created>
  <dcterms:modified xsi:type="dcterms:W3CDTF">2022-11-16T11:07:01Z</dcterms:modified>
</cp:coreProperties>
</file>