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H11" s="1"/>
  <c r="J11"/>
  <c r="I11"/>
  <c r="K12"/>
  <c r="K13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J143"/>
  <c r="I143"/>
  <c r="H143"/>
  <c r="J226"/>
  <c r="J225" s="1"/>
  <c r="J224" s="1"/>
  <c r="J223" s="1"/>
  <c r="J222" s="1"/>
  <c r="J220"/>
  <c r="J219"/>
  <c r="J218" s="1"/>
  <c r="J217" s="1"/>
  <c r="J216" s="1"/>
  <c r="J214"/>
  <c r="J213" s="1"/>
  <c r="J212"/>
  <c r="J211" s="1"/>
  <c r="J210" s="1"/>
  <c r="J209" s="1"/>
  <c r="J207"/>
  <c r="J206" s="1"/>
  <c r="J203"/>
  <c r="J202"/>
  <c r="J201"/>
  <c r="J199"/>
  <c r="J197"/>
  <c r="J196" s="1"/>
  <c r="J194"/>
  <c r="J193"/>
  <c r="J190"/>
  <c r="J189"/>
  <c r="J188"/>
  <c r="J187"/>
  <c r="J186" s="1"/>
  <c r="J185" s="1"/>
  <c r="J184"/>
  <c r="J183"/>
  <c r="J182" s="1"/>
  <c r="J181" s="1"/>
  <c r="J176"/>
  <c r="J175" s="1"/>
  <c r="J174" s="1"/>
  <c r="J173" s="1"/>
  <c r="J172" s="1"/>
  <c r="J170"/>
  <c r="J168"/>
  <c r="J166"/>
  <c r="J164"/>
  <c r="J162"/>
  <c r="J161" s="1"/>
  <c r="J160" s="1"/>
  <c r="J158"/>
  <c r="J157" s="1"/>
  <c r="J156" s="1"/>
  <c r="J154"/>
  <c r="J153"/>
  <c r="J152" s="1"/>
  <c r="J150"/>
  <c r="J149" s="1"/>
  <c r="J148"/>
  <c r="J147" s="1"/>
  <c r="J142"/>
  <c r="J141"/>
  <c r="J140" s="1"/>
  <c r="J139" s="1"/>
  <c r="J138"/>
  <c r="J137"/>
  <c r="J136" s="1"/>
  <c r="J135"/>
  <c r="J134" s="1"/>
  <c r="J133" s="1"/>
  <c r="J130"/>
  <c r="J129" s="1"/>
  <c r="J127"/>
  <c r="J126"/>
  <c r="J125" s="1"/>
  <c r="J122"/>
  <c r="J120"/>
  <c r="J119" s="1"/>
  <c r="J118" s="1"/>
  <c r="J115"/>
  <c r="J114" s="1"/>
  <c r="J113" s="1"/>
  <c r="J112" s="1"/>
  <c r="J110"/>
  <c r="J109"/>
  <c r="J108"/>
  <c r="J106"/>
  <c r="J105" s="1"/>
  <c r="J104" s="1"/>
  <c r="J103"/>
  <c r="J101"/>
  <c r="J102" s="1"/>
  <c r="J97"/>
  <c r="J96" s="1"/>
  <c r="J95" s="1"/>
  <c r="J94" s="1"/>
  <c r="J91"/>
  <c r="J90" s="1"/>
  <c r="J85"/>
  <c r="J84"/>
  <c r="J82"/>
  <c r="J81" s="1"/>
  <c r="J80" s="1"/>
  <c r="J78"/>
  <c r="J77" s="1"/>
  <c r="J76" s="1"/>
  <c r="J74"/>
  <c r="J73" s="1"/>
  <c r="J72" s="1"/>
  <c r="J71"/>
  <c r="J70" s="1"/>
  <c r="J69" s="1"/>
  <c r="J68" s="1"/>
  <c r="J67"/>
  <c r="J66"/>
  <c r="J65" s="1"/>
  <c r="J64" s="1"/>
  <c r="J62"/>
  <c r="J61" s="1"/>
  <c r="J60" s="1"/>
  <c r="J57"/>
  <c r="J56"/>
  <c r="J55" s="1"/>
  <c r="J54" s="1"/>
  <c r="J51"/>
  <c r="J50"/>
  <c r="J49" s="1"/>
  <c r="J48" s="1"/>
  <c r="J47"/>
  <c r="J46"/>
  <c r="J45" s="1"/>
  <c r="J44" s="1"/>
  <c r="J43" s="1"/>
  <c r="J39"/>
  <c r="J38" s="1"/>
  <c r="J35"/>
  <c r="J34" s="1"/>
  <c r="J30"/>
  <c r="J29" s="1"/>
  <c r="J28" s="1"/>
  <c r="J25"/>
  <c r="J24" s="1"/>
  <c r="J23" s="1"/>
  <c r="J22" s="1"/>
  <c r="J21" s="1"/>
  <c r="J17"/>
  <c r="J16" s="1"/>
  <c r="J15" s="1"/>
  <c r="J14" s="1"/>
  <c r="I226"/>
  <c r="I225" s="1"/>
  <c r="I224" s="1"/>
  <c r="I223" s="1"/>
  <c r="I222" s="1"/>
  <c r="I220"/>
  <c r="I219" s="1"/>
  <c r="I218" s="1"/>
  <c r="I217" s="1"/>
  <c r="I216" s="1"/>
  <c r="I214"/>
  <c r="I213" s="1"/>
  <c r="I212"/>
  <c r="I211" s="1"/>
  <c r="I210" s="1"/>
  <c r="I209" s="1"/>
  <c r="I207"/>
  <c r="I206" s="1"/>
  <c r="I203"/>
  <c r="I202"/>
  <c r="I201" s="1"/>
  <c r="I199"/>
  <c r="I197"/>
  <c r="I196"/>
  <c r="I194"/>
  <c r="I193"/>
  <c r="I192" s="1"/>
  <c r="I190"/>
  <c r="I189" s="1"/>
  <c r="I188"/>
  <c r="I187" s="1"/>
  <c r="I186" s="1"/>
  <c r="I185" s="1"/>
  <c r="I184"/>
  <c r="I183"/>
  <c r="I182" s="1"/>
  <c r="I181" s="1"/>
  <c r="I180" s="1"/>
  <c r="I176"/>
  <c r="I175" s="1"/>
  <c r="I174" s="1"/>
  <c r="I170"/>
  <c r="I168"/>
  <c r="I166"/>
  <c r="I164"/>
  <c r="I162"/>
  <c r="I161" s="1"/>
  <c r="I160" s="1"/>
  <c r="I158"/>
  <c r="I157" s="1"/>
  <c r="I154"/>
  <c r="I153"/>
  <c r="I152" s="1"/>
  <c r="I150"/>
  <c r="I149" s="1"/>
  <c r="I148"/>
  <c r="I147" s="1"/>
  <c r="I142"/>
  <c r="I141"/>
  <c r="I140" s="1"/>
  <c r="I139" s="1"/>
  <c r="I138"/>
  <c r="I137"/>
  <c r="I136" s="1"/>
  <c r="I135"/>
  <c r="I134" s="1"/>
  <c r="I133" s="1"/>
  <c r="I130"/>
  <c r="I129" s="1"/>
  <c r="I127"/>
  <c r="I126" s="1"/>
  <c r="I125" s="1"/>
  <c r="I124" s="1"/>
  <c r="I122"/>
  <c r="I120"/>
  <c r="I119"/>
  <c r="I118" s="1"/>
  <c r="I115"/>
  <c r="I114" s="1"/>
  <c r="I110"/>
  <c r="I109" s="1"/>
  <c r="I108"/>
  <c r="I106"/>
  <c r="I105" s="1"/>
  <c r="I104" s="1"/>
  <c r="I103"/>
  <c r="I101"/>
  <c r="I102" s="1"/>
  <c r="I97"/>
  <c r="I96" s="1"/>
  <c r="I95" s="1"/>
  <c r="I91"/>
  <c r="I90" s="1"/>
  <c r="I85"/>
  <c r="I84" s="1"/>
  <c r="I82"/>
  <c r="I81"/>
  <c r="I80" s="1"/>
  <c r="I78"/>
  <c r="I77" s="1"/>
  <c r="I76" s="1"/>
  <c r="I74"/>
  <c r="I73" s="1"/>
  <c r="I72" s="1"/>
  <c r="K72" s="1"/>
  <c r="I71"/>
  <c r="I70" s="1"/>
  <c r="I69" s="1"/>
  <c r="I67"/>
  <c r="I66" s="1"/>
  <c r="I65" s="1"/>
  <c r="I64" s="1"/>
  <c r="I62"/>
  <c r="I61" s="1"/>
  <c r="I60" s="1"/>
  <c r="I57"/>
  <c r="I56"/>
  <c r="I55" s="1"/>
  <c r="I51"/>
  <c r="I50"/>
  <c r="I49" s="1"/>
  <c r="I48" s="1"/>
  <c r="I47"/>
  <c r="I46"/>
  <c r="I45" s="1"/>
  <c r="I44" s="1"/>
  <c r="I40"/>
  <c r="I39"/>
  <c r="I38" s="1"/>
  <c r="I37"/>
  <c r="I35"/>
  <c r="I34"/>
  <c r="I32" s="1"/>
  <c r="I30"/>
  <c r="I29"/>
  <c r="I28" s="1"/>
  <c r="I25"/>
  <c r="I24"/>
  <c r="I23" s="1"/>
  <c r="I22" s="1"/>
  <c r="I21" s="1"/>
  <c r="I20" s="1"/>
  <c r="I17"/>
  <c r="I16" s="1"/>
  <c r="I15" s="1"/>
  <c r="I14" s="1"/>
  <c r="H226"/>
  <c r="H225" s="1"/>
  <c r="H224" s="1"/>
  <c r="H223" s="1"/>
  <c r="H222" s="1"/>
  <c r="H220"/>
  <c r="H219" s="1"/>
  <c r="H218" s="1"/>
  <c r="H217" s="1"/>
  <c r="H216" s="1"/>
  <c r="H214"/>
  <c r="H213" s="1"/>
  <c r="H212"/>
  <c r="H211" s="1"/>
  <c r="H210" s="1"/>
  <c r="H209" s="1"/>
  <c r="H207"/>
  <c r="H206" s="1"/>
  <c r="H205"/>
  <c r="H203"/>
  <c r="H202"/>
  <c r="H201" s="1"/>
  <c r="H199"/>
  <c r="H197"/>
  <c r="H196"/>
  <c r="H194"/>
  <c r="H193"/>
  <c r="H192" s="1"/>
  <c r="H190"/>
  <c r="H189" s="1"/>
  <c r="H188"/>
  <c r="H187" s="1"/>
  <c r="H186" s="1"/>
  <c r="H185" s="1"/>
  <c r="H184"/>
  <c r="H183"/>
  <c r="H182" s="1"/>
  <c r="H181" s="1"/>
  <c r="H180" s="1"/>
  <c r="H176"/>
  <c r="H175" s="1"/>
  <c r="H174" s="1"/>
  <c r="H173" s="1"/>
  <c r="H172" s="1"/>
  <c r="H170"/>
  <c r="H168"/>
  <c r="H166"/>
  <c r="H164"/>
  <c r="H162"/>
  <c r="H161" s="1"/>
  <c r="H160" s="1"/>
  <c r="H158"/>
  <c r="H157" s="1"/>
  <c r="H156" s="1"/>
  <c r="H154"/>
  <c r="H153"/>
  <c r="H152" s="1"/>
  <c r="H150"/>
  <c r="H149" s="1"/>
  <c r="H148"/>
  <c r="H147" s="1"/>
  <c r="H142"/>
  <c r="H141"/>
  <c r="H140" s="1"/>
  <c r="H139" s="1"/>
  <c r="H138"/>
  <c r="H137"/>
  <c r="H136" s="1"/>
  <c r="H135"/>
  <c r="H134" s="1"/>
  <c r="H133" s="1"/>
  <c r="H130"/>
  <c r="H129" s="1"/>
  <c r="H127"/>
  <c r="H126"/>
  <c r="H125" s="1"/>
  <c r="H124" s="1"/>
  <c r="H122"/>
  <c r="H120"/>
  <c r="H119" s="1"/>
  <c r="H118" s="1"/>
  <c r="H117" s="1"/>
  <c r="H115"/>
  <c r="H114"/>
  <c r="H113" s="1"/>
  <c r="H112" s="1"/>
  <c r="H110"/>
  <c r="H109"/>
  <c r="H108"/>
  <c r="H106"/>
  <c r="H105" s="1"/>
  <c r="H104" s="1"/>
  <c r="H100" s="1"/>
  <c r="H99" s="1"/>
  <c r="H103"/>
  <c r="H102"/>
  <c r="H101"/>
  <c r="H97"/>
  <c r="H96" s="1"/>
  <c r="H95" s="1"/>
  <c r="H94" s="1"/>
  <c r="H93" s="1"/>
  <c r="H91"/>
  <c r="H90"/>
  <c r="H88" s="1"/>
  <c r="H87" s="1"/>
  <c r="H85"/>
  <c r="H84"/>
  <c r="H82"/>
  <c r="H81"/>
  <c r="H80" s="1"/>
  <c r="H78"/>
  <c r="H77"/>
  <c r="H76" s="1"/>
  <c r="H74"/>
  <c r="H73" s="1"/>
  <c r="H72" s="1"/>
  <c r="H71"/>
  <c r="H70"/>
  <c r="H69" s="1"/>
  <c r="H68" s="1"/>
  <c r="H67"/>
  <c r="H66"/>
  <c r="H65" s="1"/>
  <c r="H64" s="1"/>
  <c r="H62"/>
  <c r="H61"/>
  <c r="H60" s="1"/>
  <c r="H57"/>
  <c r="H56"/>
  <c r="H55" s="1"/>
  <c r="H54" s="1"/>
  <c r="H51"/>
  <c r="H50"/>
  <c r="H49" s="1"/>
  <c r="H48" s="1"/>
  <c r="H47"/>
  <c r="H46"/>
  <c r="H45" s="1"/>
  <c r="H44" s="1"/>
  <c r="H43" s="1"/>
  <c r="H40"/>
  <c r="H39"/>
  <c r="H38" s="1"/>
  <c r="H37"/>
  <c r="H35"/>
  <c r="H34"/>
  <c r="H32" s="1"/>
  <c r="H30"/>
  <c r="H29" s="1"/>
  <c r="H28" s="1"/>
  <c r="H25"/>
  <c r="H24" s="1"/>
  <c r="H23" s="1"/>
  <c r="H22" s="1"/>
  <c r="H21" s="1"/>
  <c r="H17"/>
  <c r="H16" s="1"/>
  <c r="H15" s="1"/>
  <c r="H14" s="1"/>
  <c r="K91"/>
  <c r="K92"/>
  <c r="K98"/>
  <c r="K101"/>
  <c r="K103"/>
  <c r="K110"/>
  <c r="K39"/>
  <c r="K38" s="1"/>
  <c r="K47"/>
  <c r="K50"/>
  <c r="K51"/>
  <c r="K52"/>
  <c r="K56"/>
  <c r="K57"/>
  <c r="K63"/>
  <c r="K78"/>
  <c r="K79"/>
  <c r="K86"/>
  <c r="K85" s="1"/>
  <c r="K121"/>
  <c r="K127"/>
  <c r="K130"/>
  <c r="K150"/>
  <c r="K151"/>
  <c r="K163"/>
  <c r="K164"/>
  <c r="K170"/>
  <c r="K171"/>
  <c r="K177"/>
  <c r="K184"/>
  <c r="K90" l="1"/>
  <c r="J89"/>
  <c r="J88"/>
  <c r="J87" s="1"/>
  <c r="I88"/>
  <c r="I87" s="1"/>
  <c r="I89"/>
  <c r="J32"/>
  <c r="J33"/>
  <c r="K34"/>
  <c r="K33" s="1"/>
  <c r="H20"/>
  <c r="J20"/>
  <c r="H42"/>
  <c r="H13" s="1"/>
  <c r="H179"/>
  <c r="H178" s="1"/>
  <c r="I117"/>
  <c r="J100"/>
  <c r="J99" s="1"/>
  <c r="K129"/>
  <c r="J192"/>
  <c r="J180" s="1"/>
  <c r="J179" s="1"/>
  <c r="H33"/>
  <c r="H89"/>
  <c r="H132"/>
  <c r="H128" s="1"/>
  <c r="I132"/>
  <c r="I128" s="1"/>
  <c r="I205"/>
  <c r="I179" s="1"/>
  <c r="I178" s="1"/>
  <c r="J93"/>
  <c r="J132"/>
  <c r="J128" s="1"/>
  <c r="J205"/>
  <c r="I33"/>
  <c r="J37"/>
  <c r="K37" s="1"/>
  <c r="J146"/>
  <c r="J145"/>
  <c r="J144" s="1"/>
  <c r="J124"/>
  <c r="K124" s="1"/>
  <c r="K125"/>
  <c r="J42"/>
  <c r="J13" s="1"/>
  <c r="K87"/>
  <c r="K185"/>
  <c r="K60"/>
  <c r="K139"/>
  <c r="I54"/>
  <c r="K55"/>
  <c r="I68"/>
  <c r="K69"/>
  <c r="I100"/>
  <c r="K104"/>
  <c r="I173"/>
  <c r="K174"/>
  <c r="I43"/>
  <c r="I42" s="1"/>
  <c r="I116"/>
  <c r="I94"/>
  <c r="K94" s="1"/>
  <c r="K95"/>
  <c r="I113"/>
  <c r="K114"/>
  <c r="I146"/>
  <c r="I145"/>
  <c r="I156"/>
  <c r="K157"/>
  <c r="I13"/>
  <c r="K160"/>
  <c r="K66"/>
  <c r="K44"/>
  <c r="K43" s="1"/>
  <c r="K32"/>
  <c r="K102"/>
  <c r="K146"/>
  <c r="K140"/>
  <c r="K54"/>
  <c r="K109"/>
  <c r="K96"/>
  <c r="H146"/>
  <c r="H145"/>
  <c r="H144" s="1"/>
  <c r="H116"/>
  <c r="K141"/>
  <c r="K135"/>
  <c r="K71"/>
  <c r="K59"/>
  <c r="K100"/>
  <c r="K169"/>
  <c r="K167"/>
  <c r="K156"/>
  <c r="K97"/>
  <c r="K76"/>
  <c r="K68"/>
  <c r="K67"/>
  <c r="K83"/>
  <c r="K49"/>
  <c r="K48"/>
  <c r="K46"/>
  <c r="K45"/>
  <c r="K58"/>
  <c r="K84"/>
  <c r="K77"/>
  <c r="K70"/>
  <c r="K53"/>
  <c r="K165"/>
  <c r="K166"/>
  <c r="K154"/>
  <c r="K155"/>
  <c r="K168"/>
  <c r="K183"/>
  <c r="K138"/>
  <c r="K134"/>
  <c r="K120"/>
  <c r="K145"/>
  <c r="K128"/>
  <c r="K126"/>
  <c r="K119"/>
  <c r="J178" l="1"/>
  <c r="K178" s="1"/>
  <c r="K179"/>
  <c r="J117"/>
  <c r="I112"/>
  <c r="K113"/>
  <c r="K112" s="1"/>
  <c r="I172"/>
  <c r="K172" s="1"/>
  <c r="K173"/>
  <c r="I99"/>
  <c r="K99" s="1"/>
  <c r="I144"/>
  <c r="K111"/>
  <c r="K108"/>
  <c r="K107"/>
  <c r="K106"/>
  <c r="K65"/>
  <c r="K64"/>
  <c r="K73"/>
  <c r="K74"/>
  <c r="K36"/>
  <c r="K42"/>
  <c r="K62"/>
  <c r="K61"/>
  <c r="K82"/>
  <c r="K35"/>
  <c r="K75"/>
  <c r="K159"/>
  <c r="K158"/>
  <c r="K176"/>
  <c r="K175"/>
  <c r="K149"/>
  <c r="K162"/>
  <c r="K132"/>
  <c r="K133"/>
  <c r="K137"/>
  <c r="K182"/>
  <c r="J116" l="1"/>
  <c r="K116" s="1"/>
  <c r="K115" s="1"/>
  <c r="K117"/>
  <c r="K144"/>
  <c r="I93"/>
  <c r="K93" s="1"/>
  <c r="K88"/>
  <c r="K89"/>
  <c r="K41"/>
  <c r="K40"/>
  <c r="K80"/>
  <c r="K81"/>
  <c r="K142"/>
  <c r="K143"/>
  <c r="K180"/>
  <c r="K181"/>
  <c r="K131"/>
  <c r="K136"/>
  <c r="K123"/>
  <c r="K161"/>
  <c r="K148"/>
  <c r="K147"/>
  <c r="K152" l="1"/>
  <c r="K153"/>
  <c r="K122"/>
  <c r="K118" l="1"/>
  <c r="K105"/>
  <c r="K24" l="1"/>
  <c r="K25"/>
  <c r="K19"/>
  <c r="K18"/>
  <c r="K26"/>
  <c r="K16"/>
  <c r="K30" l="1"/>
  <c r="K31"/>
  <c r="K17"/>
  <c r="K29"/>
  <c r="K14"/>
  <c r="K15"/>
  <c r="K23"/>
  <c r="K22"/>
  <c r="K28" l="1"/>
  <c r="K21"/>
  <c r="K27" l="1"/>
  <c r="K20" l="1"/>
  <c r="K11" l="1"/>
</calcChain>
</file>

<file path=xl/sharedStrings.xml><?xml version="1.0" encoding="utf-8"?>
<sst xmlns="http://schemas.openxmlformats.org/spreadsheetml/2006/main" count="842" uniqueCount="283">
  <si>
    <t>РЗ</t>
  </si>
  <si>
    <t>ПР</t>
  </si>
  <si>
    <t>ЦСР</t>
  </si>
  <si>
    <t>ВР</t>
  </si>
  <si>
    <t>№ п/п</t>
  </si>
  <si>
    <t>(тыс. руб.)</t>
  </si>
  <si>
    <t>Всего расходов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</si>
  <si>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</si>
  <si>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</si>
  <si>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</si>
  <si>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</si>
  <si>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</si>
  <si>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</si>
  <si>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</si>
  <si>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</si>
  <si>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</t>
  </si>
  <si>
    <t>540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</si>
  <si>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</si>
  <si>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</si>
  <si>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</si>
  <si>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</si>
  <si>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</si>
  <si>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</si>
  <si>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</si>
  <si>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</si>
  <si>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</si>
  <si>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</si>
  <si>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</si>
  <si>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</si>
  <si>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</si>
  <si>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</si>
  <si>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</si>
  <si>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</si>
  <si>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</si>
  <si>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</si>
  <si>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</si>
  <si>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</si>
  <si>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</si>
  <si>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</si>
  <si>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Уличное освещение</t>
  </si>
  <si>
    <t>Озеленение</t>
  </si>
  <si>
    <t>Образование</t>
  </si>
  <si>
    <t>07</t>
  </si>
  <si>
    <t>Молодежная политика и оздоровление детей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</si>
  <si>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</si>
  <si>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</si>
  <si>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</si>
  <si>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</si>
  <si>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Субсидии бюджетным учреждениям на иные цели</t>
  </si>
  <si>
    <t>Физическая культура и спорт</t>
  </si>
  <si>
    <t>Физическая культура</t>
  </si>
  <si>
    <t>Другие вопросы в области национальной экономики</t>
  </si>
  <si>
    <t>Мероприятия по землеустройству и землепользованию</t>
  </si>
  <si>
    <t>Глава Сенного сельского поселения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</si>
  <si>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</si>
  <si>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</si>
  <si>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</si>
  <si>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</si>
  <si>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Финансовое обеспечение непредвиденных расходов</t>
  </si>
  <si>
    <t>Резервные фонды администрации Сенного сельского поселения Темрюкского района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</si>
  <si>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</si>
  <si>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Выполнение других обязательств муниципального образования</t>
  </si>
  <si>
    <t>Расходы на обеспечение деятельности (оказание услуг) муниципальных учреждений</t>
  </si>
  <si>
    <t>360</t>
  </si>
  <si>
    <t>Обеспечение первичного воинского учета на территориях, где отсутствуют военные комиссариаты</t>
  </si>
  <si>
    <t>Наименование показателя</t>
  </si>
  <si>
    <t>Вед</t>
  </si>
  <si>
    <t>Администрация Сенного сельского поселения Темрюкского района</t>
  </si>
  <si>
    <t xml:space="preserve">Расходы бюджета Сенного сельского поселения Темрюкского района по ведомственной структуре расходов бюджета Сенного сельского поселения Темрюкского района за 2015 год </t>
  </si>
  <si>
    <t>Расходы на выплаты персоналу государственных органов (органов местного самоуправления)</t>
  </si>
  <si>
    <t>Иные закупки товаров, работ и услуг для государственных (муниципальных) нужд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</si>
  <si>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</si>
  <si>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</si>
  <si>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Уплата налогов, сборов и иных платежей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</si>
  <si>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</si>
  <si>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</si>
  <si>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</si>
  <si>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Расходы на выплаты персоналу казенных учреждений</t>
  </si>
  <si>
    <t>Обеспечение материально-технического обеспечения администрации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</si>
  <si>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</si>
  <si>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</si>
  <si>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</si>
  <si>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</si>
  <si>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</si>
  <si>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>Реализация мероприятий праздничных дней и памятных дат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</si>
  <si>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</si>
  <si>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</si>
  <si>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Обеспечение первичных мер пожарной безопасности на территории Сенного сельского поселения Темрюкского района</t>
  </si>
  <si>
    <t>Реализация мероприятий по пожарной безопасности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</si>
  <si>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</si>
  <si>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</si>
  <si>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</si>
  <si>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Реализация мероприятий по противодействию незаконного потребления и оборота наркотических средств</t>
  </si>
  <si>
    <t>Муниципальная программа "Противодействие коррупции в Сенном  сельском поселении Темрюкского района"</t>
  </si>
  <si>
    <t>Мероприятия в области дорожного хозяйства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</si>
  <si>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</si>
  <si>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</si>
  <si>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</si>
  <si>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>Бюджетные инвестиции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</si>
  <si>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</si>
  <si>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</si>
  <si>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Содержание мест захоронения</t>
  </si>
  <si>
    <t>Прочее благоустройство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</si>
  <si>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</si>
  <si>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</si>
  <si>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Субсидии из краевого бюджета на софинансирование расходных обязательств по обеспечению поэтапного повышения уровня средней заработной платы работников муниципальных учреждений отрасли культуры, искусства и кинематографии до средней заработной платы по Краснодарскому краю</t>
  </si>
  <si>
    <t>Субсидии бюджетным учреждениям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</si>
  <si>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</si>
  <si>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</si>
  <si>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Кадровое обеспечение сферы культуры и искусства</t>
  </si>
  <si>
    <t>Поддержка МБУК «Сенная ЦКС</t>
  </si>
  <si>
    <t>Приобретение музыкального оборудования</t>
  </si>
  <si>
    <t>Субсидии из краевого бюджета бюджетным учреждениям на иные цели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</si>
  <si>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</si>
  <si>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>Реализация мероприятий по сохранению и охране объектов культурного наследия (памятников культуры и искусства)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</si>
  <si>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</si>
  <si>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</si>
  <si>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120</t>
  </si>
  <si>
    <t>240</t>
  </si>
  <si>
    <t>850</t>
  </si>
  <si>
    <t>110</t>
  </si>
  <si>
    <t>610</t>
  </si>
  <si>
    <t>Приложение № 2</t>
  </si>
  <si>
    <t>Темрюкского района                                                                                      С.И. Лулудов                                                     С.И.Лулудов</t>
  </si>
  <si>
    <t xml:space="preserve">                                                                      к решению сессии Совета </t>
  </si>
  <si>
    <t xml:space="preserve">                                                                                                                Сенного сельского поселения</t>
  </si>
  <si>
    <t xml:space="preserve">                                                                                    Темрюкского района III созыва </t>
  </si>
  <si>
    <t>Бюджет, утвержденный решением Совета Сенного сельского поселения Темрюкского района от 22.12.2015 № 94 (в редакции от 23.12.2016 №157)</t>
  </si>
  <si>
    <t>Уточненная сводная бюджетная роспись на 2016 года</t>
  </si>
  <si>
    <t>Касссовое исполнение за 2016 год</t>
  </si>
  <si>
    <t>Процент исполнения к уточненной сводной бюджетной росписи на 2016 год</t>
  </si>
  <si>
    <t>8100000190</t>
  </si>
  <si>
    <t>Финансовое обеспечение непрограммных мероприятий</t>
  </si>
  <si>
    <t>Обеспечение деятельности высшего должностного лица Сенного сельского поселения Темрюкского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</si>
  <si>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</si>
  <si>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</si>
  <si>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5000000000</t>
  </si>
  <si>
    <t>5010000000</t>
  </si>
  <si>
    <t>5010100000</t>
  </si>
  <si>
    <t>5010100190</t>
  </si>
  <si>
    <t>8000000000</t>
  </si>
  <si>
    <t>8200000000</t>
  </si>
  <si>
    <t>8200060190</t>
  </si>
  <si>
    <t>8300000000</t>
  </si>
  <si>
    <t>8300000190</t>
  </si>
  <si>
    <t>8400000000</t>
  </si>
  <si>
    <t>8400010190</t>
  </si>
  <si>
    <t>5020000000</t>
  </si>
  <si>
    <t>Учет объектов муниципального имущества</t>
  </si>
  <si>
    <t>5020100000</t>
  </si>
  <si>
    <t>5030000000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</si>
  <si>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</si>
  <si>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</si>
  <si>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</si>
  <si>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</si>
  <si>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</si>
  <si>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</si>
  <si>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</si>
  <si>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5050000000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</si>
  <si>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</si>
  <si>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5050100000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</si>
  <si>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</si>
  <si>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</si>
  <si>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Пособия и компенсации гражданам и иные социальные выплаты, кроме публичных нормативных обязательств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</si>
  <si>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</si>
  <si>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Обеспечение информационного освещения деятельности администрации</t>
  </si>
  <si>
    <t>Развитие и эксплуатация вычислительных сетей и каналов передачи данных на основе новейших телекоммуникационных технологий</t>
  </si>
  <si>
    <t>Мероприятия  праздничных дней и памятных дат, проводимых администрацией Сенного сельского поселения Темрюкского района</t>
  </si>
  <si>
    <t>Муниципальная программа «Формирование доступной среды в Сенном сельском поселении Темрюкского района на 2016 год»</t>
  </si>
  <si>
    <t xml:space="preserve">Создание и развитие  доступной среды для  инвалидов и других маломобильных групп населения </t>
  </si>
  <si>
    <t>Реализация мероприятий по формированию доступной среды для инвалидов</t>
  </si>
  <si>
    <t>Иные закупки товаров, работ и услуг для государственных нужд</t>
  </si>
  <si>
    <t>8700010050</t>
  </si>
  <si>
    <t>8500051180</t>
  </si>
  <si>
    <t>5600000000</t>
  </si>
  <si>
    <t>Предупреждение и ликвидация чрезвычайных ситуаций на территории Сенного сельского поселения Темрюкского района</t>
  </si>
  <si>
    <t>5610000000</t>
  </si>
  <si>
    <t xml:space="preserve">Мероприятия по предупреждению и ликвидации последствий чрезвычайных ситуаций </t>
  </si>
  <si>
    <t>5610110100</t>
  </si>
  <si>
    <t>5620100000</t>
  </si>
  <si>
    <t>5620110110</t>
  </si>
  <si>
    <t>5630000000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</si>
  <si>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</si>
  <si>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5630100000</t>
  </si>
  <si>
    <t>5630110130</t>
  </si>
  <si>
    <t>5640000000</t>
  </si>
  <si>
    <t xml:space="preserve">Противодействие злоупотреблению наркотиками и их незаконному обороту </t>
  </si>
  <si>
    <t>5640100000</t>
  </si>
  <si>
    <t>5640110140</t>
  </si>
  <si>
    <t>5640010140</t>
  </si>
  <si>
    <t>5700000000</t>
  </si>
  <si>
    <t>Мероприятия по противодействию коррупции в Сенном сельском поселении Темрюкского района</t>
  </si>
  <si>
    <t>5700100000</t>
  </si>
  <si>
    <t xml:space="preserve">Реализация мероприятий по противодействию коррупции в Сенном сельском поселении Темрюкского района
</t>
  </si>
  <si>
    <t>5700110150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</si>
  <si>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</si>
  <si>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5800000000</t>
  </si>
  <si>
    <t>5800100000</t>
  </si>
  <si>
    <t>5800110010</t>
  </si>
  <si>
    <t>Мероприятия в области дорожного хозяйства за счет средств из районного бюджета</t>
  </si>
  <si>
    <t>5800160030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</si>
  <si>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</si>
  <si>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5900000000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</si>
  <si>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</si>
  <si>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5900100000</t>
  </si>
  <si>
    <t xml:space="preserve">Мероприятия по повышению безопасности дорожного движения </t>
  </si>
  <si>
    <t>5900110270</t>
  </si>
  <si>
    <t>Мероприятия по подготовке градостроительной и землеустроительной документации</t>
  </si>
  <si>
    <t>8800000000</t>
  </si>
  <si>
    <t>8800060300</t>
  </si>
  <si>
    <t xml:space="preserve">Муниципальная программа «Развитие  земельных и имущественных отношений» </t>
  </si>
  <si>
    <t>6000000000</t>
  </si>
  <si>
    <t>Подготовка землеустроительной документации  на территории Сенного сельского поселения Темрюкского района</t>
  </si>
  <si>
    <t>6000100000</t>
  </si>
  <si>
    <t>6000110160</t>
  </si>
  <si>
    <t>Подготовка  имущественной документации на территории Сенного сельского поселения Темрюкского района</t>
  </si>
  <si>
    <t>6000200000</t>
  </si>
  <si>
    <t>Мероприятия по разработке имущественной документации на территории Сенного сельского поселения Темрюкского района</t>
  </si>
  <si>
    <t>6000210300</t>
  </si>
  <si>
    <t>6100000000</t>
  </si>
  <si>
    <t xml:space="preserve">Поддержка малого и среднего предпринимательства на территории Сенного  сельского поселения Темрюкского района </t>
  </si>
  <si>
    <t>6100100000</t>
  </si>
  <si>
    <t>6100110080</t>
  </si>
  <si>
    <t>Водоснабжение</t>
  </si>
  <si>
    <t>Мероприятия по развитию водоснабжения в Сенном сельском поселении Темрюкского района</t>
  </si>
  <si>
    <t>Газоснабжение</t>
  </si>
  <si>
    <t>Мероприятия по развитию газоснабжения в Сенном сельском поселении Темрюкского района</t>
  </si>
  <si>
    <t xml:space="preserve">Муниципальная программа «Строительство муниципального имущества с целью создания нежилого фонда Сенного сельского поселения Темрюкского района» </t>
  </si>
  <si>
    <t>6900000000</t>
  </si>
  <si>
    <t>Мероприятия в области коммунального хозяйства</t>
  </si>
  <si>
    <t>6900100000</t>
  </si>
  <si>
    <t>Реализация мероприятий в области коммунального хозяйства</t>
  </si>
  <si>
    <t>6900110290</t>
  </si>
  <si>
    <t xml:space="preserve">Муниципальная программа Сенного сельского поселения Темрюкского района «Комплексное развитие систем коммунальной инфраструктуры 
Сенного сельского поселения Темрюкского района 2016 год»
</t>
  </si>
  <si>
    <t>Мероприятия по разработке программы комплексного развития систем коммунальной инфраструктуры Сенного сельского поселения Темрюкского района</t>
  </si>
  <si>
    <t>Разработка программы комплексного развития систем коммунальной инфраструктуры Сенного сельского поселения Темрюкского района</t>
  </si>
  <si>
    <t>6300110200</t>
  </si>
  <si>
    <t>6300210210</t>
  </si>
  <si>
    <t>6300310220</t>
  </si>
  <si>
    <t>6300410230</t>
  </si>
  <si>
    <t>Приобретение вакуумной ассенезаторской машины</t>
  </si>
  <si>
    <t>6300460030</t>
  </si>
  <si>
    <t>6400000000</t>
  </si>
  <si>
    <t>Создание благоприятных условий для комплексного развития и жизнедеятельности детей в Сенном сельском поселении Темрюкского района</t>
  </si>
  <si>
    <t>6400100000</t>
  </si>
  <si>
    <t>6400110240</t>
  </si>
  <si>
    <t>6500000000</t>
  </si>
  <si>
    <t>6510000000</t>
  </si>
  <si>
    <t>Обеспечение деятельности МБУК "Сенная ЦКС" Сенного сельского поселения Темрюкского района</t>
  </si>
  <si>
    <t>6510100000</t>
  </si>
  <si>
    <t>6510100590</t>
  </si>
  <si>
    <t>6520000000</t>
  </si>
  <si>
    <t>Реализация мероприятий по кадровому обеспечению сферы культуры и искусства</t>
  </si>
  <si>
    <t>6520100000</t>
  </si>
  <si>
    <t>6520100590</t>
  </si>
  <si>
    <t>6520200000</t>
  </si>
  <si>
    <t>Предоставление субсидий МБУК Сенная ЦКС для поэтапного повышения уровня средней заработной платы работников муниципальных учреждений до средней заработной платы по Краснодарскому краю</t>
  </si>
  <si>
    <t>6520200590</t>
  </si>
  <si>
    <t>6530000000</t>
  </si>
  <si>
    <t>Укрепление материально-технической базы учреждения культуры</t>
  </si>
  <si>
    <t>6530100000</t>
  </si>
  <si>
    <t xml:space="preserve">Осуществление муниципальными учреждениями капитального ремонта </t>
  </si>
  <si>
    <t>Реализация мероприятий по осуществлению муниципальными учреждениями капитального ремонта за счет средств из районного бюджета</t>
  </si>
  <si>
    <t>Капитальный ремонт МБУК "Сенная централизованная клубная система" Сенного сельского поселения Темрюкского района за счет краевого бюджета</t>
  </si>
  <si>
    <t>Реализация мероприятий по осуществлению муниципальными учреждениями капитального ремонта за счет средств поселения</t>
  </si>
  <si>
    <t>Субсидии из бюджета поселения бюджетным учреждениям на иные цели</t>
  </si>
  <si>
    <t>Субсидии из районного бюджета бюджетным учреждениям на иные цели</t>
  </si>
  <si>
    <t>Сохранение и поддержание объектов культурного наследия</t>
  </si>
  <si>
    <t>Софинансирование кадрового обеспечения сферы культуры и искусства из краевого бюджета</t>
  </si>
  <si>
    <t>Социальная политика</t>
  </si>
  <si>
    <t>10</t>
  </si>
  <si>
    <t>Пенсионное обеспечение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</si>
  <si>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</si>
  <si>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6700000000</t>
  </si>
  <si>
    <t>Улучшение материального положения пенсионеров муниципальной службы  Сенного сельского поселения Темрюкского района</t>
  </si>
  <si>
    <t>6700100000</t>
  </si>
  <si>
    <t>Выплата пенсионного обеспечения за выслугу лет</t>
  </si>
  <si>
    <t>Публичные нормативные социальные выплаты гражданам</t>
  </si>
  <si>
    <t>310</t>
  </si>
  <si>
    <t>6800000000</t>
  </si>
  <si>
    <t>Развитие физической культуры и массового спорта в Сенном сельском поселении Темрюкского района</t>
  </si>
  <si>
    <t>6800100000</t>
  </si>
  <si>
    <t>6800110280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</si>
</sst>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2" fillId="0" borderId="0" xfId="0" applyFont="1" applyAlignment="1"/>
    <xf numFmtId="0" fontId="5" fillId="0" borderId="1" xfId="0" applyFont="1" applyBorder="1" applyAlignment="1">
      <alignment horizontal="center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9" fontId="7" fillId="0" borderId="0" xfId="2" applyFont="1" applyAlignment="1">
      <alignment vertical="top"/>
    </xf>
    <xf numFmtId="0" fontId="5" fillId="0" borderId="0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164" fontId="7" fillId="0" borderId="0" xfId="0" applyNumberFormat="1" applyFont="1" applyAlignment="1">
      <alignment vertical="top"/>
    </xf>
    <xf numFmtId="0" fontId="7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/>
    </xf>
    <xf numFmtId="49" fontId="7" fillId="0" borderId="0" xfId="0" applyNumberFormat="1" applyFont="1" applyBorder="1" applyAlignment="1">
      <alignment horizontal="left" vertical="top" wrapText="1"/>
    </xf>
    <xf numFmtId="49" fontId="7" fillId="0" borderId="0" xfId="0" applyNumberFormat="1" applyFont="1" applyBorder="1" applyAlignment="1">
      <alignment horizontal="center" vertical="top" wrapText="1"/>
    </xf>
    <xf numFmtId="164" fontId="7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horizontal="center" vertical="top" wrapText="1"/>
    </xf>
    <xf numFmtId="164" fontId="5" fillId="0" borderId="0" xfId="0" applyNumberFormat="1" applyFont="1" applyBorder="1" applyAlignment="1">
      <alignment vertical="top"/>
    </xf>
    <xf numFmtId="0" fontId="5" fillId="0" borderId="0" xfId="0" applyNumberFormat="1" applyFont="1" applyBorder="1" applyAlignment="1">
      <alignment horizontal="center" vertical="top" wrapText="1"/>
    </xf>
    <xf numFmtId="49" fontId="5" fillId="0" borderId="0" xfId="0" applyNumberFormat="1" applyFont="1" applyBorder="1" applyAlignment="1">
      <alignment horizontal="left" vertical="top"/>
    </xf>
    <xf numFmtId="0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49" fontId="5" fillId="0" borderId="0" xfId="0" applyNumberFormat="1" applyFont="1" applyFill="1" applyBorder="1" applyAlignment="1">
      <alignment horizontal="center" vertical="top"/>
    </xf>
    <xf numFmtId="164" fontId="5" fillId="0" borderId="0" xfId="0" applyNumberFormat="1" applyFont="1" applyBorder="1" applyAlignment="1">
      <alignment horizontal="right" vertical="top"/>
    </xf>
    <xf numFmtId="49" fontId="7" fillId="0" borderId="0" xfId="0" applyNumberFormat="1" applyFont="1" applyBorder="1" applyAlignment="1">
      <alignment horizontal="left" vertical="top"/>
    </xf>
    <xf numFmtId="49" fontId="7" fillId="0" borderId="0" xfId="0" applyNumberFormat="1" applyFont="1" applyBorder="1" applyAlignment="1">
      <alignment horizontal="center" vertical="top"/>
    </xf>
    <xf numFmtId="164" fontId="7" fillId="0" borderId="0" xfId="0" applyNumberFormat="1" applyFont="1" applyBorder="1" applyAlignment="1">
      <alignment horizontal="right" vertical="top"/>
    </xf>
    <xf numFmtId="164" fontId="5" fillId="0" borderId="0" xfId="0" applyNumberFormat="1" applyFont="1" applyAlignment="1">
      <alignment vertical="top"/>
    </xf>
    <xf numFmtId="0" fontId="5" fillId="0" borderId="0" xfId="0" applyFont="1" applyBorder="1" applyAlignment="1">
      <alignment horizontal="justify" vertical="top"/>
    </xf>
    <xf numFmtId="0" fontId="7" fillId="0" borderId="0" xfId="0" applyFont="1" applyBorder="1" applyAlignment="1">
      <alignment vertical="top" wrapText="1"/>
    </xf>
    <xf numFmtId="0" fontId="5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2" fontId="0" fillId="0" borderId="0" xfId="0" applyNumberFormat="1"/>
    <xf numFmtId="0" fontId="10" fillId="0" borderId="2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/>
    </xf>
    <xf numFmtId="0" fontId="10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1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164" fontId="7" fillId="0" borderId="0" xfId="0" applyNumberFormat="1" applyFont="1" applyAlignment="1"/>
    <xf numFmtId="0" fontId="5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1" fillId="0" borderId="0" xfId="0" applyFont="1" applyFill="1"/>
    <xf numFmtId="0" fontId="1" fillId="0" borderId="0" xfId="0" applyFont="1" applyAlignment="1">
      <alignment vertical="top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vertical="center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 wrapText="1"/>
    </xf>
    <xf numFmtId="164" fontId="5" fillId="0" borderId="0" xfId="0" applyNumberFormat="1" applyFont="1" applyFill="1" applyAlignment="1">
      <alignment vertical="top"/>
    </xf>
    <xf numFmtId="164" fontId="5" fillId="0" borderId="0" xfId="0" applyNumberFormat="1" applyFont="1" applyFill="1" applyBorder="1" applyAlignment="1">
      <alignment vertical="top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2"/>
  <sheetViews>
    <sheetView tabSelected="1" topLeftCell="A202" workbookViewId="0">
      <selection activeCell="I216" sqref="I216"/>
    </sheetView>
  </sheetViews>
  <sheetFormatPr defaultRowHeight="12.75"/>
  <cols>
    <col min="1" max="1" width="2.5703125" style="7" customWidth="1"/>
    <col min="2" max="2" width="39.5703125" style="7" customWidth="1"/>
    <col min="3" max="3" width="4.7109375" style="15" customWidth="1"/>
    <col min="4" max="4" width="3.7109375" style="13" customWidth="1"/>
    <col min="5" max="5" width="3.140625" style="13" customWidth="1"/>
    <col min="6" max="6" width="10.28515625" style="13" customWidth="1"/>
    <col min="7" max="7" width="4.140625" style="16" customWidth="1"/>
    <col min="8" max="8" width="8.7109375" style="16" customWidth="1"/>
    <col min="9" max="9" width="9" style="3" customWidth="1"/>
    <col min="10" max="10" width="8.7109375" style="58" customWidth="1"/>
    <col min="11" max="11" width="6.7109375" style="60" customWidth="1"/>
    <col min="13" max="13" width="9.5703125" bestFit="1" customWidth="1"/>
  </cols>
  <sheetData>
    <row r="1" spans="1:13">
      <c r="D1" s="80" t="s">
        <v>122</v>
      </c>
      <c r="E1" s="80"/>
      <c r="F1" s="80"/>
      <c r="G1" s="80"/>
      <c r="H1" s="80"/>
      <c r="I1" s="80"/>
      <c r="J1" s="80"/>
      <c r="K1" s="80"/>
    </row>
    <row r="2" spans="1:13">
      <c r="D2" s="84"/>
      <c r="E2" s="84"/>
      <c r="F2" s="84"/>
      <c r="G2" s="84"/>
      <c r="H2" s="84" t="s">
        <v>124</v>
      </c>
      <c r="I2" s="84"/>
      <c r="J2" s="84"/>
      <c r="K2" s="84"/>
    </row>
    <row r="3" spans="1:13">
      <c r="D3" s="85"/>
      <c r="E3" s="85"/>
      <c r="F3" s="85"/>
      <c r="G3" s="85"/>
      <c r="H3" s="85" t="s">
        <v>125</v>
      </c>
      <c r="I3" s="85"/>
      <c r="J3" s="85"/>
      <c r="K3" s="85"/>
    </row>
    <row r="4" spans="1:13">
      <c r="D4" s="80"/>
      <c r="E4" s="80"/>
      <c r="F4" s="80"/>
      <c r="G4" s="80"/>
      <c r="H4" s="80" t="s">
        <v>126</v>
      </c>
      <c r="I4" s="80"/>
      <c r="J4" s="80"/>
      <c r="K4" s="80"/>
    </row>
    <row r="5" spans="1:13">
      <c r="B5" s="82"/>
      <c r="C5" s="83"/>
      <c r="D5" s="83"/>
      <c r="E5" s="83"/>
      <c r="F5" s="83"/>
      <c r="G5" s="83"/>
      <c r="H5" s="83"/>
      <c r="I5" s="83"/>
      <c r="J5" s="83"/>
      <c r="K5" s="83"/>
    </row>
    <row r="6" spans="1:13" s="1" customFormat="1" ht="7.5" customHeight="1">
      <c r="A6" s="7"/>
      <c r="B6" s="8"/>
      <c r="C6" s="15"/>
      <c r="D6" s="4"/>
      <c r="E6" s="4"/>
      <c r="F6" s="4"/>
      <c r="G6" s="5"/>
      <c r="H6" s="5"/>
      <c r="I6" s="5"/>
      <c r="J6" s="58"/>
      <c r="K6" s="59"/>
    </row>
    <row r="7" spans="1:13" s="2" customFormat="1" ht="25.5" customHeight="1">
      <c r="A7" s="81" t="s">
        <v>68</v>
      </c>
      <c r="B7" s="81"/>
      <c r="C7" s="81"/>
      <c r="D7" s="81"/>
      <c r="E7" s="81"/>
      <c r="F7" s="81"/>
      <c r="G7" s="81"/>
      <c r="H7" s="81"/>
      <c r="I7" s="81"/>
      <c r="J7" s="81"/>
      <c r="K7" s="81"/>
    </row>
    <row r="8" spans="1:13" s="2" customFormat="1" ht="15" customHeight="1">
      <c r="A8" s="11"/>
      <c r="B8" s="9"/>
      <c r="C8" s="17"/>
      <c r="D8" s="14"/>
      <c r="E8" s="14"/>
      <c r="F8" s="14"/>
      <c r="G8" s="25"/>
      <c r="H8" s="25"/>
      <c r="I8" s="25"/>
      <c r="J8" s="58"/>
      <c r="K8" s="71" t="s">
        <v>5</v>
      </c>
    </row>
    <row r="9" spans="1:13" s="2" customFormat="1" ht="170.25" customHeight="1">
      <c r="A9" s="12" t="s">
        <v>4</v>
      </c>
      <c r="B9" s="10" t="s">
        <v>65</v>
      </c>
      <c r="C9" s="64" t="s">
        <v>66</v>
      </c>
      <c r="D9" s="10" t="s">
        <v>0</v>
      </c>
      <c r="E9" s="10" t="s">
        <v>1</v>
      </c>
      <c r="F9" s="65" t="s">
        <v>2</v>
      </c>
      <c r="G9" s="10" t="s">
        <v>3</v>
      </c>
      <c r="H9" s="62" t="s">
        <v>127</v>
      </c>
      <c r="I9" s="62" t="s">
        <v>128</v>
      </c>
      <c r="J9" s="63" t="s">
        <v>129</v>
      </c>
      <c r="K9" s="63" t="s">
        <v>130</v>
      </c>
    </row>
    <row r="10" spans="1:13" s="69" customFormat="1" ht="12.75" customHeight="1">
      <c r="A10" s="67">
        <v>1</v>
      </c>
      <c r="B10" s="66">
        <v>2</v>
      </c>
      <c r="C10" s="67">
        <v>3</v>
      </c>
      <c r="D10" s="66">
        <v>4</v>
      </c>
      <c r="E10" s="66">
        <v>5</v>
      </c>
      <c r="F10" s="66">
        <v>6</v>
      </c>
      <c r="G10" s="66">
        <v>7</v>
      </c>
      <c r="H10" s="62">
        <v>8</v>
      </c>
      <c r="I10" s="62">
        <v>9</v>
      </c>
      <c r="J10" s="68">
        <v>10</v>
      </c>
      <c r="K10" s="68">
        <v>11</v>
      </c>
    </row>
    <row r="11" spans="1:13">
      <c r="A11" s="8"/>
      <c r="B11" s="18" t="s">
        <v>6</v>
      </c>
      <c r="C11" s="27"/>
      <c r="D11" s="75"/>
      <c r="E11" s="75"/>
      <c r="F11" s="75"/>
      <c r="G11" s="76"/>
      <c r="H11" s="30">
        <f>H12</f>
        <v>36451.038509999998</v>
      </c>
      <c r="I11" s="30">
        <f>I12</f>
        <v>36451.038509999998</v>
      </c>
      <c r="J11" s="30">
        <f>J12</f>
        <v>36351.038509999998</v>
      </c>
      <c r="K11" s="70">
        <f>K12</f>
        <v>99.725659393839862</v>
      </c>
      <c r="M11" s="26"/>
    </row>
    <row r="12" spans="1:13">
      <c r="A12" s="19" t="s">
        <v>7</v>
      </c>
      <c r="B12" s="72" t="s">
        <v>67</v>
      </c>
      <c r="C12" s="77">
        <v>992</v>
      </c>
      <c r="D12" s="28"/>
      <c r="E12" s="28"/>
      <c r="F12" s="28"/>
      <c r="G12" s="29"/>
      <c r="H12" s="30">
        <f>H13+H87+H93+H116+H143+H172+H178+H222+H216</f>
        <v>36451.038509999998</v>
      </c>
      <c r="I12" s="30">
        <f t="shared" ref="I12:J12" si="0">I13+I87+I93+I116+I143+I172+I178+I222+I216</f>
        <v>36451.038509999998</v>
      </c>
      <c r="J12" s="30">
        <f t="shared" si="0"/>
        <v>36351.038509999998</v>
      </c>
      <c r="K12" s="30">
        <f>J12/I12*100</f>
        <v>99.725659393839862</v>
      </c>
      <c r="M12" s="26"/>
    </row>
    <row r="13" spans="1:13">
      <c r="A13" s="19"/>
      <c r="B13" s="31" t="s">
        <v>8</v>
      </c>
      <c r="C13" s="78">
        <v>992</v>
      </c>
      <c r="D13" s="33" t="s">
        <v>9</v>
      </c>
      <c r="E13" s="33"/>
      <c r="F13" s="33"/>
      <c r="G13" s="34"/>
      <c r="H13" s="35">
        <f>H14+H20+H32+H37+H42</f>
        <v>10535.33454</v>
      </c>
      <c r="I13" s="35">
        <f>I14+I20+I32+I37+I42</f>
        <v>10535.33454</v>
      </c>
      <c r="J13" s="35">
        <f>J14+J20+J32+J37+J42</f>
        <v>10435.33454</v>
      </c>
      <c r="K13" s="30">
        <f>J13/I13*100</f>
        <v>99.050813245461498</v>
      </c>
    </row>
    <row r="14" spans="1:13" ht="38.25">
      <c r="A14" s="20"/>
      <c r="B14" s="36" t="s">
        <v>10</v>
      </c>
      <c r="C14" s="32">
        <v>992</v>
      </c>
      <c r="D14" s="37" t="s">
        <v>9</v>
      </c>
      <c r="E14" s="37" t="s">
        <v>11</v>
      </c>
      <c r="F14" s="37"/>
      <c r="G14" s="38"/>
      <c r="H14" s="39">
        <f>H15</f>
        <v>621.55764999999997</v>
      </c>
      <c r="I14" s="39">
        <f>I15</f>
        <v>621.55764999999997</v>
      </c>
      <c r="J14" s="39">
        <f>J15</f>
        <v>621.55764999999997</v>
      </c>
      <c r="K14" s="55">
        <f t="shared" ref="K13:K80" si="1">J14/I14*100</f>
        <v>100</v>
      </c>
    </row>
    <row r="15" spans="1:13" ht="25.5">
      <c r="A15" s="20"/>
      <c r="B15" s="37" t="s">
        <v>132</v>
      </c>
      <c r="C15" s="32">
        <v>992</v>
      </c>
      <c r="D15" s="37" t="s">
        <v>9</v>
      </c>
      <c r="E15" s="37" t="s">
        <v>11</v>
      </c>
      <c r="F15" s="40">
        <v>8000000000</v>
      </c>
      <c r="G15" s="38"/>
      <c r="H15" s="39">
        <f>H16</f>
        <v>621.55764999999997</v>
      </c>
      <c r="I15" s="39">
        <f>I16</f>
        <v>621.55764999999997</v>
      </c>
      <c r="J15" s="39">
        <f>J16</f>
        <v>621.55764999999997</v>
      </c>
      <c r="K15" s="55">
        <f t="shared" si="1"/>
        <v>100</v>
      </c>
    </row>
    <row r="16" spans="1:13" ht="38.25">
      <c r="A16" s="20"/>
      <c r="B16" s="37" t="s">
        <v>133</v>
      </c>
      <c r="C16" s="32">
        <v>992</v>
      </c>
      <c r="D16" s="41" t="s">
        <v>9</v>
      </c>
      <c r="E16" s="41" t="s">
        <v>11</v>
      </c>
      <c r="F16" s="42">
        <v>8100000000</v>
      </c>
      <c r="G16" s="38"/>
      <c r="H16" s="39">
        <f>H17</f>
        <v>621.55764999999997</v>
      </c>
      <c r="I16" s="39">
        <f>I17</f>
        <v>621.55764999999997</v>
      </c>
      <c r="J16" s="39">
        <f>J17</f>
        <v>621.55764999999997</v>
      </c>
      <c r="K16" s="55">
        <f t="shared" si="1"/>
        <v>100</v>
      </c>
    </row>
    <row r="17" spans="1:11" ht="25.5">
      <c r="A17" s="20"/>
      <c r="B17" s="21" t="s">
        <v>54</v>
      </c>
      <c r="C17" s="32">
        <v>992</v>
      </c>
      <c r="D17" s="41" t="s">
        <v>9</v>
      </c>
      <c r="E17" s="41" t="s">
        <v>11</v>
      </c>
      <c r="F17" s="44" t="s">
        <v>131</v>
      </c>
      <c r="G17" s="43"/>
      <c r="H17" s="39">
        <f>H18+H19</f>
        <v>621.55764999999997</v>
      </c>
      <c r="I17" s="39">
        <f>I18+I19</f>
        <v>621.55764999999997</v>
      </c>
      <c r="J17" s="39">
        <f>J18+J19</f>
        <v>621.55764999999997</v>
      </c>
      <c r="K17" s="55">
        <f t="shared" si="1"/>
        <v>100</v>
      </c>
    </row>
    <row r="18" spans="1:11" ht="27" customHeight="1">
      <c r="A18" s="20"/>
      <c r="B18" s="36" t="s">
        <v>69</v>
      </c>
      <c r="C18" s="32">
        <v>992</v>
      </c>
      <c r="D18" s="41" t="s">
        <v>9</v>
      </c>
      <c r="E18" s="41" t="s">
        <v>11</v>
      </c>
      <c r="F18" s="44" t="s">
        <v>131</v>
      </c>
      <c r="G18" s="43" t="s">
        <v>117</v>
      </c>
      <c r="H18" s="39">
        <v>621.31700000000001</v>
      </c>
      <c r="I18" s="39">
        <v>621.31700000000001</v>
      </c>
      <c r="J18" s="39">
        <v>621.31700000000001</v>
      </c>
      <c r="K18" s="55">
        <f t="shared" si="1"/>
        <v>100</v>
      </c>
    </row>
    <row r="19" spans="1:11" ht="25.5">
      <c r="A19" s="20"/>
      <c r="B19" s="36" t="s">
        <v>70</v>
      </c>
      <c r="C19" s="32">
        <v>992</v>
      </c>
      <c r="D19" s="41" t="s">
        <v>9</v>
      </c>
      <c r="E19" s="41" t="s">
        <v>11</v>
      </c>
      <c r="F19" s="44" t="s">
        <v>131</v>
      </c>
      <c r="G19" s="43" t="s">
        <v>118</v>
      </c>
      <c r="H19" s="39">
        <v>0.24065</v>
      </c>
      <c r="I19" s="39">
        <v>0.24065</v>
      </c>
      <c r="J19" s="39">
        <v>0.24065</v>
      </c>
      <c r="K19" s="55">
        <f t="shared" si="1"/>
        <v>100</v>
      </c>
    </row>
    <row r="20" spans="1:11" ht="50.25" customHeight="1">
      <c r="A20" s="20"/>
      <c r="B20" s="36" t="s">
        <v>134</v>
      </c>
      <c r="C20" s="32">
        <v>992</v>
      </c>
      <c r="D20" s="37" t="s">
        <v>9</v>
      </c>
      <c r="E20" s="37" t="s">
        <v>12</v>
      </c>
      <c r="F20" s="37"/>
      <c r="G20" s="38"/>
      <c r="H20" s="39">
        <f>H21+H29</f>
        <v>4341.6995299999999</v>
      </c>
      <c r="I20" s="39">
        <f>I21+I29</f>
        <v>4341.6995299999999</v>
      </c>
      <c r="J20" s="39">
        <f>J21+J29</f>
        <v>4341.6995299999999</v>
      </c>
      <c r="K20" s="55">
        <f t="shared" si="1"/>
        <v>100</v>
      </c>
    </row>
    <row r="21" spans="1:11" ht="25.5">
      <c r="A21" s="20"/>
      <c r="B21" s="36" t="s">
        <v>71</v>
      </c>
      <c r="C21" s="32">
        <v>992</v>
      </c>
      <c r="D21" s="37" t="s">
        <v>9</v>
      </c>
      <c r="E21" s="37" t="s">
        <v>12</v>
      </c>
      <c r="F21" s="44" t="s">
        <v>136</v>
      </c>
      <c r="G21" s="43"/>
      <c r="H21" s="39">
        <f>H22</f>
        <v>4337.8995299999997</v>
      </c>
      <c r="I21" s="39">
        <f>I22</f>
        <v>4337.8995299999997</v>
      </c>
      <c r="J21" s="39">
        <f>J22</f>
        <v>4337.8995299999997</v>
      </c>
      <c r="K21" s="55">
        <f t="shared" si="1"/>
        <v>100</v>
      </c>
    </row>
    <row r="22" spans="1:11" ht="25.5">
      <c r="A22" s="20"/>
      <c r="B22" s="36" t="s">
        <v>72</v>
      </c>
      <c r="C22" s="32">
        <v>992</v>
      </c>
      <c r="D22" s="37" t="s">
        <v>9</v>
      </c>
      <c r="E22" s="37" t="s">
        <v>12</v>
      </c>
      <c r="F22" s="38" t="s">
        <v>137</v>
      </c>
      <c r="G22" s="38"/>
      <c r="H22" s="39">
        <f>H23</f>
        <v>4337.8995299999997</v>
      </c>
      <c r="I22" s="39">
        <f>I23</f>
        <v>4337.8995299999997</v>
      </c>
      <c r="J22" s="39">
        <f>J23</f>
        <v>4337.8995299999997</v>
      </c>
      <c r="K22" s="55">
        <f t="shared" si="1"/>
        <v>100</v>
      </c>
    </row>
    <row r="23" spans="1:11" ht="51">
      <c r="A23" s="20"/>
      <c r="B23" s="36" t="s">
        <v>135</v>
      </c>
      <c r="C23" s="32">
        <v>992</v>
      </c>
      <c r="D23" s="37" t="s">
        <v>9</v>
      </c>
      <c r="E23" s="37" t="s">
        <v>12</v>
      </c>
      <c r="F23" s="38" t="s">
        <v>138</v>
      </c>
      <c r="G23" s="38"/>
      <c r="H23" s="39">
        <f>H24</f>
        <v>4337.8995299999997</v>
      </c>
      <c r="I23" s="39">
        <f>I24</f>
        <v>4337.8995299999997</v>
      </c>
      <c r="J23" s="39">
        <f>J24</f>
        <v>4337.8995299999997</v>
      </c>
      <c r="K23" s="55">
        <f t="shared" si="1"/>
        <v>100</v>
      </c>
    </row>
    <row r="24" spans="1:11" ht="25.5">
      <c r="A24" s="20"/>
      <c r="B24" s="37" t="s">
        <v>54</v>
      </c>
      <c r="C24" s="32">
        <v>992</v>
      </c>
      <c r="D24" s="37" t="s">
        <v>9</v>
      </c>
      <c r="E24" s="37" t="s">
        <v>12</v>
      </c>
      <c r="F24" s="38" t="s">
        <v>139</v>
      </c>
      <c r="G24" s="38"/>
      <c r="H24" s="39">
        <f>H25+H26+H27</f>
        <v>4337.8995299999997</v>
      </c>
      <c r="I24" s="39">
        <f>I25+I26+I27</f>
        <v>4337.8995299999997</v>
      </c>
      <c r="J24" s="39">
        <f>J25+J26+J27</f>
        <v>4337.8995299999997</v>
      </c>
      <c r="K24" s="55">
        <f t="shared" si="1"/>
        <v>100</v>
      </c>
    </row>
    <row r="25" spans="1:11" ht="38.25">
      <c r="A25" s="20"/>
      <c r="B25" s="36" t="s">
        <v>69</v>
      </c>
      <c r="C25" s="32">
        <v>992</v>
      </c>
      <c r="D25" s="37" t="s">
        <v>9</v>
      </c>
      <c r="E25" s="37" t="s">
        <v>12</v>
      </c>
      <c r="F25" s="38" t="s">
        <v>139</v>
      </c>
      <c r="G25" s="43" t="s">
        <v>117</v>
      </c>
      <c r="H25" s="39">
        <f>3549.5+211.95+64.05</f>
        <v>3825.5</v>
      </c>
      <c r="I25" s="39">
        <f>3549.5+211.95+64.05</f>
        <v>3825.5</v>
      </c>
      <c r="J25" s="39">
        <f>3549.5+211.95+64.05</f>
        <v>3825.5</v>
      </c>
      <c r="K25" s="55">
        <f t="shared" si="1"/>
        <v>100</v>
      </c>
    </row>
    <row r="26" spans="1:11" ht="25.5">
      <c r="A26" s="20"/>
      <c r="B26" s="22" t="s">
        <v>70</v>
      </c>
      <c r="C26" s="32">
        <v>992</v>
      </c>
      <c r="D26" s="37" t="s">
        <v>9</v>
      </c>
      <c r="E26" s="37" t="s">
        <v>12</v>
      </c>
      <c r="F26" s="38" t="s">
        <v>139</v>
      </c>
      <c r="G26" s="43" t="s">
        <v>118</v>
      </c>
      <c r="H26" s="39">
        <v>457.47784000000001</v>
      </c>
      <c r="I26" s="39">
        <v>457.47784000000001</v>
      </c>
      <c r="J26" s="39">
        <v>457.47784000000001</v>
      </c>
      <c r="K26" s="55">
        <f t="shared" si="1"/>
        <v>100</v>
      </c>
    </row>
    <row r="27" spans="1:11">
      <c r="A27" s="20"/>
      <c r="B27" s="22" t="s">
        <v>73</v>
      </c>
      <c r="C27" s="32">
        <v>992</v>
      </c>
      <c r="D27" s="37" t="s">
        <v>9</v>
      </c>
      <c r="E27" s="37" t="s">
        <v>12</v>
      </c>
      <c r="F27" s="38" t="s">
        <v>139</v>
      </c>
      <c r="G27" s="38" t="s">
        <v>119</v>
      </c>
      <c r="H27" s="39">
        <v>54.921689999999998</v>
      </c>
      <c r="I27" s="39">
        <v>54.921689999999998</v>
      </c>
      <c r="J27" s="39">
        <v>54.921689999999998</v>
      </c>
      <c r="K27" s="55">
        <f t="shared" si="1"/>
        <v>100</v>
      </c>
    </row>
    <row r="28" spans="1:11" ht="25.5">
      <c r="A28" s="20"/>
      <c r="B28" s="22" t="s">
        <v>132</v>
      </c>
      <c r="C28" s="32">
        <v>992</v>
      </c>
      <c r="D28" s="37" t="s">
        <v>9</v>
      </c>
      <c r="E28" s="37" t="s">
        <v>12</v>
      </c>
      <c r="F28" s="38" t="s">
        <v>140</v>
      </c>
      <c r="G28" s="38"/>
      <c r="H28" s="39">
        <f>H29</f>
        <v>3.8</v>
      </c>
      <c r="I28" s="39">
        <f>I29</f>
        <v>3.8</v>
      </c>
      <c r="J28" s="39">
        <f>J29</f>
        <v>3.8</v>
      </c>
      <c r="K28" s="55">
        <f t="shared" si="1"/>
        <v>100</v>
      </c>
    </row>
    <row r="29" spans="1:11" ht="38.25">
      <c r="A29" s="20"/>
      <c r="B29" s="45" t="s">
        <v>55</v>
      </c>
      <c r="C29" s="32">
        <v>992</v>
      </c>
      <c r="D29" s="37" t="s">
        <v>9</v>
      </c>
      <c r="E29" s="37" t="s">
        <v>12</v>
      </c>
      <c r="F29" s="38" t="s">
        <v>141</v>
      </c>
      <c r="G29" s="38"/>
      <c r="H29" s="39">
        <f>H30</f>
        <v>3.8</v>
      </c>
      <c r="I29" s="39">
        <f>I30</f>
        <v>3.8</v>
      </c>
      <c r="J29" s="39">
        <f>J30</f>
        <v>3.8</v>
      </c>
      <c r="K29" s="55">
        <f t="shared" si="1"/>
        <v>100</v>
      </c>
    </row>
    <row r="30" spans="1:11" ht="25.5">
      <c r="A30" s="20"/>
      <c r="B30" s="45" t="s">
        <v>56</v>
      </c>
      <c r="C30" s="32">
        <v>992</v>
      </c>
      <c r="D30" s="37" t="s">
        <v>9</v>
      </c>
      <c r="E30" s="37" t="s">
        <v>12</v>
      </c>
      <c r="F30" s="38" t="s">
        <v>142</v>
      </c>
      <c r="G30" s="38"/>
      <c r="H30" s="39">
        <f>H31</f>
        <v>3.8</v>
      </c>
      <c r="I30" s="39">
        <f>I31</f>
        <v>3.8</v>
      </c>
      <c r="J30" s="39">
        <f>J31</f>
        <v>3.8</v>
      </c>
      <c r="K30" s="55">
        <f t="shared" si="1"/>
        <v>100</v>
      </c>
    </row>
    <row r="31" spans="1:11" ht="25.5">
      <c r="A31" s="20"/>
      <c r="B31" s="22" t="s">
        <v>70</v>
      </c>
      <c r="C31" s="32">
        <v>992</v>
      </c>
      <c r="D31" s="37" t="s">
        <v>9</v>
      </c>
      <c r="E31" s="37" t="s">
        <v>12</v>
      </c>
      <c r="F31" s="38" t="s">
        <v>142</v>
      </c>
      <c r="G31" s="38" t="s">
        <v>118</v>
      </c>
      <c r="H31" s="39">
        <v>3.8</v>
      </c>
      <c r="I31" s="39">
        <v>3.8</v>
      </c>
      <c r="J31" s="39">
        <v>3.8</v>
      </c>
      <c r="K31" s="55">
        <f t="shared" si="1"/>
        <v>100</v>
      </c>
    </row>
    <row r="32" spans="1:11" ht="41.25" customHeight="1">
      <c r="A32" s="20"/>
      <c r="B32" s="22" t="s">
        <v>13</v>
      </c>
      <c r="C32" s="32">
        <v>992</v>
      </c>
      <c r="D32" s="37" t="s">
        <v>9</v>
      </c>
      <c r="E32" s="37" t="s">
        <v>14</v>
      </c>
      <c r="F32" s="37"/>
      <c r="G32" s="38"/>
      <c r="H32" s="39">
        <f>H34</f>
        <v>174.96899999999999</v>
      </c>
      <c r="I32" s="39">
        <f>I34</f>
        <v>174.96899999999999</v>
      </c>
      <c r="J32" s="39">
        <f>J34</f>
        <v>174.96899999999999</v>
      </c>
      <c r="K32" s="55">
        <f t="shared" si="1"/>
        <v>100</v>
      </c>
    </row>
    <row r="33" spans="1:11" ht="25.5">
      <c r="A33" s="20"/>
      <c r="B33" s="22" t="s">
        <v>132</v>
      </c>
      <c r="C33" s="32">
        <v>992</v>
      </c>
      <c r="D33" s="37" t="s">
        <v>9</v>
      </c>
      <c r="E33" s="37" t="s">
        <v>14</v>
      </c>
      <c r="F33" s="38" t="s">
        <v>140</v>
      </c>
      <c r="G33" s="38"/>
      <c r="H33" s="39">
        <f>H34</f>
        <v>174.96899999999999</v>
      </c>
      <c r="I33" s="39">
        <f>I34</f>
        <v>174.96899999999999</v>
      </c>
      <c r="J33" s="39">
        <f>J34</f>
        <v>174.96899999999999</v>
      </c>
      <c r="K33" s="39">
        <f>K34</f>
        <v>100</v>
      </c>
    </row>
    <row r="34" spans="1:11" ht="38.25">
      <c r="A34" s="20"/>
      <c r="B34" s="47" t="s">
        <v>57</v>
      </c>
      <c r="C34" s="32">
        <v>992</v>
      </c>
      <c r="D34" s="41" t="s">
        <v>9</v>
      </c>
      <c r="E34" s="41" t="s">
        <v>14</v>
      </c>
      <c r="F34" s="43" t="s">
        <v>143</v>
      </c>
      <c r="G34" s="38"/>
      <c r="H34" s="39">
        <f>H35</f>
        <v>174.96899999999999</v>
      </c>
      <c r="I34" s="39">
        <f>I35</f>
        <v>174.96899999999999</v>
      </c>
      <c r="J34" s="39">
        <f>J35</f>
        <v>174.96899999999999</v>
      </c>
      <c r="K34" s="55">
        <f t="shared" si="1"/>
        <v>100</v>
      </c>
    </row>
    <row r="35" spans="1:11" ht="25.5">
      <c r="A35" s="73"/>
      <c r="B35" s="45" t="s">
        <v>54</v>
      </c>
      <c r="C35" s="32">
        <v>992</v>
      </c>
      <c r="D35" s="41" t="s">
        <v>9</v>
      </c>
      <c r="E35" s="41" t="s">
        <v>14</v>
      </c>
      <c r="F35" s="43" t="s">
        <v>144</v>
      </c>
      <c r="G35" s="38"/>
      <c r="H35" s="39">
        <f>H36</f>
        <v>174.96899999999999</v>
      </c>
      <c r="I35" s="39">
        <f>I36</f>
        <v>174.96899999999999</v>
      </c>
      <c r="J35" s="39">
        <f>J36</f>
        <v>174.96899999999999</v>
      </c>
      <c r="K35" s="55">
        <f t="shared" si="1"/>
        <v>100</v>
      </c>
    </row>
    <row r="36" spans="1:11" ht="25.5">
      <c r="A36" s="20"/>
      <c r="B36" s="36" t="s">
        <v>70</v>
      </c>
      <c r="C36" s="32">
        <v>992</v>
      </c>
      <c r="D36" s="41" t="s">
        <v>9</v>
      </c>
      <c r="E36" s="41" t="s">
        <v>14</v>
      </c>
      <c r="F36" s="43" t="s">
        <v>144</v>
      </c>
      <c r="G36" s="38" t="s">
        <v>16</v>
      </c>
      <c r="H36" s="39">
        <v>174.96899999999999</v>
      </c>
      <c r="I36" s="39">
        <v>174.96899999999999</v>
      </c>
      <c r="J36" s="39">
        <v>174.96899999999999</v>
      </c>
      <c r="K36" s="55">
        <f t="shared" si="1"/>
        <v>100</v>
      </c>
    </row>
    <row r="37" spans="1:11" ht="15.75" customHeight="1">
      <c r="A37" s="73"/>
      <c r="B37" s="22" t="s">
        <v>17</v>
      </c>
      <c r="C37" s="32">
        <v>992</v>
      </c>
      <c r="D37" s="46" t="s">
        <v>9</v>
      </c>
      <c r="E37" s="46" t="s">
        <v>18</v>
      </c>
      <c r="F37" s="48"/>
      <c r="G37" s="50"/>
      <c r="H37" s="49">
        <f>H39</f>
        <v>100</v>
      </c>
      <c r="I37" s="49">
        <f>I39</f>
        <v>100</v>
      </c>
      <c r="J37" s="49">
        <f>J39</f>
        <v>0</v>
      </c>
      <c r="K37" s="55">
        <f>J37/I37*100</f>
        <v>0</v>
      </c>
    </row>
    <row r="38" spans="1:11" ht="27.75" customHeight="1">
      <c r="A38" s="73"/>
      <c r="B38" s="22" t="s">
        <v>132</v>
      </c>
      <c r="C38" s="32">
        <v>992</v>
      </c>
      <c r="D38" s="46" t="s">
        <v>9</v>
      </c>
      <c r="E38" s="46" t="s">
        <v>18</v>
      </c>
      <c r="F38" s="50" t="s">
        <v>140</v>
      </c>
      <c r="G38" s="50"/>
      <c r="H38" s="49">
        <f>H39</f>
        <v>100</v>
      </c>
      <c r="I38" s="49">
        <f>I39</f>
        <v>100</v>
      </c>
      <c r="J38" s="49">
        <f>J39</f>
        <v>0</v>
      </c>
      <c r="K38" s="39">
        <f>K39</f>
        <v>0</v>
      </c>
    </row>
    <row r="39" spans="1:11" ht="25.5">
      <c r="A39" s="73"/>
      <c r="B39" s="45" t="s">
        <v>58</v>
      </c>
      <c r="C39" s="32">
        <v>992</v>
      </c>
      <c r="D39" s="46" t="s">
        <v>9</v>
      </c>
      <c r="E39" s="46" t="s">
        <v>18</v>
      </c>
      <c r="F39" s="50" t="s">
        <v>145</v>
      </c>
      <c r="G39" s="50"/>
      <c r="H39" s="49">
        <f>H40</f>
        <v>100</v>
      </c>
      <c r="I39" s="49">
        <f>I40</f>
        <v>100</v>
      </c>
      <c r="J39" s="49">
        <f>J40</f>
        <v>0</v>
      </c>
      <c r="K39" s="55">
        <f t="shared" si="1"/>
        <v>0</v>
      </c>
    </row>
    <row r="40" spans="1:11" ht="25.5">
      <c r="A40" s="20"/>
      <c r="B40" s="37" t="s">
        <v>59</v>
      </c>
      <c r="C40" s="32">
        <v>992</v>
      </c>
      <c r="D40" s="46" t="s">
        <v>9</v>
      </c>
      <c r="E40" s="46" t="s">
        <v>18</v>
      </c>
      <c r="F40" s="50" t="s">
        <v>146</v>
      </c>
      <c r="G40" s="50"/>
      <c r="H40" s="49">
        <f>H41</f>
        <v>100</v>
      </c>
      <c r="I40" s="49">
        <f>I41</f>
        <v>100</v>
      </c>
      <c r="J40" s="49">
        <v>0</v>
      </c>
      <c r="K40" s="55">
        <f t="shared" si="1"/>
        <v>0</v>
      </c>
    </row>
    <row r="41" spans="1:11">
      <c r="A41" s="20"/>
      <c r="B41" s="36" t="s">
        <v>19</v>
      </c>
      <c r="C41" s="32">
        <v>992</v>
      </c>
      <c r="D41" s="46" t="s">
        <v>9</v>
      </c>
      <c r="E41" s="46" t="s">
        <v>18</v>
      </c>
      <c r="F41" s="50" t="s">
        <v>146</v>
      </c>
      <c r="G41" s="50" t="s">
        <v>20</v>
      </c>
      <c r="H41" s="49">
        <v>100</v>
      </c>
      <c r="I41" s="49">
        <v>100</v>
      </c>
      <c r="J41" s="49">
        <v>100</v>
      </c>
      <c r="K41" s="55">
        <f t="shared" si="1"/>
        <v>100</v>
      </c>
    </row>
    <row r="42" spans="1:11">
      <c r="A42" s="20"/>
      <c r="B42" s="22" t="s">
        <v>21</v>
      </c>
      <c r="C42" s="32">
        <v>992</v>
      </c>
      <c r="D42" s="46" t="s">
        <v>9</v>
      </c>
      <c r="E42" s="46" t="s">
        <v>22</v>
      </c>
      <c r="F42" s="46"/>
      <c r="G42" s="50"/>
      <c r="H42" s="49">
        <f>H43+H64+H68+H72+H76+H80+H84</f>
        <v>5297.1083599999993</v>
      </c>
      <c r="I42" s="49">
        <f>I43+I64+I68+I72+I76+I80+I84</f>
        <v>5297.1083599999993</v>
      </c>
      <c r="J42" s="49">
        <f>J43+J64+J68+J72+J76+J80+J84</f>
        <v>5297.1083599999993</v>
      </c>
      <c r="K42" s="55">
        <f t="shared" si="1"/>
        <v>100</v>
      </c>
    </row>
    <row r="43" spans="1:11" ht="25.5">
      <c r="A43" s="20"/>
      <c r="B43" s="36" t="s">
        <v>71</v>
      </c>
      <c r="C43" s="32">
        <v>992</v>
      </c>
      <c r="D43" s="37" t="s">
        <v>9</v>
      </c>
      <c r="E43" s="37" t="s">
        <v>22</v>
      </c>
      <c r="F43" s="38" t="s">
        <v>136</v>
      </c>
      <c r="G43" s="38"/>
      <c r="H43" s="39">
        <f>H44+H48+H54+H60</f>
        <v>4276.7646099999993</v>
      </c>
      <c r="I43" s="39">
        <f>I44+I48+I54+I60</f>
        <v>4276.7646099999993</v>
      </c>
      <c r="J43" s="39">
        <f>J44+J48+J54+J60</f>
        <v>4276.7646099999993</v>
      </c>
      <c r="K43" s="39">
        <f>K44</f>
        <v>100</v>
      </c>
    </row>
    <row r="44" spans="1:11" ht="15.75" customHeight="1">
      <c r="A44" s="20"/>
      <c r="B44" s="45" t="s">
        <v>74</v>
      </c>
      <c r="C44" s="32">
        <v>992</v>
      </c>
      <c r="D44" s="37" t="s">
        <v>9</v>
      </c>
      <c r="E44" s="37" t="s">
        <v>22</v>
      </c>
      <c r="F44" s="43" t="s">
        <v>147</v>
      </c>
      <c r="G44" s="38"/>
      <c r="H44" s="39">
        <f>H45</f>
        <v>195</v>
      </c>
      <c r="I44" s="39">
        <f>I45</f>
        <v>195</v>
      </c>
      <c r="J44" s="39">
        <f>J45</f>
        <v>195</v>
      </c>
      <c r="K44" s="55">
        <f t="shared" si="1"/>
        <v>100</v>
      </c>
    </row>
    <row r="45" spans="1:11">
      <c r="A45" s="20"/>
      <c r="B45" s="45" t="s">
        <v>148</v>
      </c>
      <c r="C45" s="32">
        <v>992</v>
      </c>
      <c r="D45" s="37" t="s">
        <v>9</v>
      </c>
      <c r="E45" s="37" t="s">
        <v>22</v>
      </c>
      <c r="F45" s="43" t="s">
        <v>149</v>
      </c>
      <c r="G45" s="38"/>
      <c r="H45" s="39">
        <f>H46</f>
        <v>195</v>
      </c>
      <c r="I45" s="39">
        <f>I46</f>
        <v>195</v>
      </c>
      <c r="J45" s="39">
        <f>J46</f>
        <v>195</v>
      </c>
      <c r="K45" s="55">
        <f t="shared" si="1"/>
        <v>100</v>
      </c>
    </row>
    <row r="46" spans="1:11" ht="76.5">
      <c r="A46" s="20"/>
      <c r="B46" s="6" t="s">
        <v>60</v>
      </c>
      <c r="C46" s="32">
        <v>992</v>
      </c>
      <c r="D46" s="46" t="s">
        <v>9</v>
      </c>
      <c r="E46" s="46" t="s">
        <v>22</v>
      </c>
      <c r="F46" s="86">
        <v>5020110020</v>
      </c>
      <c r="G46" s="38"/>
      <c r="H46" s="39">
        <f>H47</f>
        <v>195</v>
      </c>
      <c r="I46" s="39">
        <f>I47</f>
        <v>195</v>
      </c>
      <c r="J46" s="39">
        <f>J47</f>
        <v>195</v>
      </c>
      <c r="K46" s="55">
        <f t="shared" si="1"/>
        <v>100</v>
      </c>
    </row>
    <row r="47" spans="1:11" ht="25.5">
      <c r="A47" s="20"/>
      <c r="B47" s="36" t="s">
        <v>70</v>
      </c>
      <c r="C47" s="32">
        <v>992</v>
      </c>
      <c r="D47" s="37" t="s">
        <v>9</v>
      </c>
      <c r="E47" s="37" t="s">
        <v>22</v>
      </c>
      <c r="F47" s="86">
        <v>5020110020</v>
      </c>
      <c r="G47" s="38" t="s">
        <v>118</v>
      </c>
      <c r="H47" s="39">
        <f>240+200-100-145</f>
        <v>195</v>
      </c>
      <c r="I47" s="39">
        <f>240+200-100-145</f>
        <v>195</v>
      </c>
      <c r="J47" s="39">
        <f>240+200-100-145</f>
        <v>195</v>
      </c>
      <c r="K47" s="55">
        <f t="shared" si="1"/>
        <v>100</v>
      </c>
    </row>
    <row r="48" spans="1:11">
      <c r="A48" s="20"/>
      <c r="B48" s="36" t="s">
        <v>76</v>
      </c>
      <c r="C48" s="32">
        <v>992</v>
      </c>
      <c r="D48" s="37" t="s">
        <v>9</v>
      </c>
      <c r="E48" s="37" t="s">
        <v>22</v>
      </c>
      <c r="F48" s="43" t="s">
        <v>150</v>
      </c>
      <c r="G48" s="38"/>
      <c r="H48" s="39">
        <f>H49</f>
        <v>1656.2011</v>
      </c>
      <c r="I48" s="39">
        <f>I49</f>
        <v>1656.2011</v>
      </c>
      <c r="J48" s="39">
        <f>J49</f>
        <v>1656.2011</v>
      </c>
      <c r="K48" s="55">
        <f>J48/I48*100</f>
        <v>100</v>
      </c>
    </row>
    <row r="49" spans="1:13" ht="63.75">
      <c r="A49" s="20"/>
      <c r="B49" s="36" t="s">
        <v>151</v>
      </c>
      <c r="C49" s="32">
        <v>992</v>
      </c>
      <c r="D49" s="37" t="s">
        <v>9</v>
      </c>
      <c r="E49" s="37" t="s">
        <v>22</v>
      </c>
      <c r="F49" s="43" t="s">
        <v>152</v>
      </c>
      <c r="G49" s="38"/>
      <c r="H49" s="39">
        <f>H50</f>
        <v>1656.2011</v>
      </c>
      <c r="I49" s="39">
        <f>I50</f>
        <v>1656.2011</v>
      </c>
      <c r="J49" s="39">
        <f>J50</f>
        <v>1656.2011</v>
      </c>
      <c r="K49" s="55">
        <f t="shared" si="1"/>
        <v>100</v>
      </c>
    </row>
    <row r="50" spans="1:13" ht="25.5">
      <c r="A50" s="20"/>
      <c r="B50" s="45" t="s">
        <v>62</v>
      </c>
      <c r="C50" s="32">
        <v>992</v>
      </c>
      <c r="D50" s="37" t="s">
        <v>9</v>
      </c>
      <c r="E50" s="37" t="s">
        <v>22</v>
      </c>
      <c r="F50" s="43" t="s">
        <v>153</v>
      </c>
      <c r="G50" s="38"/>
      <c r="H50" s="39">
        <f>H51+H52+H53</f>
        <v>1656.2011</v>
      </c>
      <c r="I50" s="39">
        <f>I51+I52+I53</f>
        <v>1656.2011</v>
      </c>
      <c r="J50" s="39">
        <f>J51+J52+J53</f>
        <v>1656.2011</v>
      </c>
      <c r="K50" s="55">
        <f t="shared" si="1"/>
        <v>100</v>
      </c>
    </row>
    <row r="51" spans="1:13" ht="25.5">
      <c r="A51" s="20"/>
      <c r="B51" s="36" t="s">
        <v>77</v>
      </c>
      <c r="C51" s="32">
        <v>992</v>
      </c>
      <c r="D51" s="41" t="s">
        <v>9</v>
      </c>
      <c r="E51" s="46" t="s">
        <v>22</v>
      </c>
      <c r="F51" s="43" t="s">
        <v>153</v>
      </c>
      <c r="G51" s="38" t="s">
        <v>120</v>
      </c>
      <c r="H51" s="39">
        <f>1356.9+84.1+25.4</f>
        <v>1466.4</v>
      </c>
      <c r="I51" s="39">
        <f>1356.9+84.1+25.4</f>
        <v>1466.4</v>
      </c>
      <c r="J51" s="39">
        <f>1356.9+84.1+25.4</f>
        <v>1466.4</v>
      </c>
      <c r="K51" s="55">
        <f t="shared" si="1"/>
        <v>100</v>
      </c>
    </row>
    <row r="52" spans="1:13" ht="25.5">
      <c r="A52" s="20"/>
      <c r="B52" s="36" t="s">
        <v>70</v>
      </c>
      <c r="C52" s="32">
        <v>992</v>
      </c>
      <c r="D52" s="41" t="s">
        <v>9</v>
      </c>
      <c r="E52" s="46" t="s">
        <v>22</v>
      </c>
      <c r="F52" s="43" t="s">
        <v>153</v>
      </c>
      <c r="G52" s="38" t="s">
        <v>118</v>
      </c>
      <c r="H52" s="39">
        <v>188.23560000000001</v>
      </c>
      <c r="I52" s="39">
        <v>188.23560000000001</v>
      </c>
      <c r="J52" s="39">
        <v>188.23560000000001</v>
      </c>
      <c r="K52" s="55">
        <f t="shared" si="1"/>
        <v>100</v>
      </c>
    </row>
    <row r="53" spans="1:13">
      <c r="A53" s="20"/>
      <c r="B53" s="36" t="s">
        <v>73</v>
      </c>
      <c r="C53" s="32">
        <v>992</v>
      </c>
      <c r="D53" s="41" t="s">
        <v>9</v>
      </c>
      <c r="E53" s="46" t="s">
        <v>22</v>
      </c>
      <c r="F53" s="43" t="s">
        <v>153</v>
      </c>
      <c r="G53" s="38" t="s">
        <v>119</v>
      </c>
      <c r="H53" s="39">
        <v>1.5654999999999999</v>
      </c>
      <c r="I53" s="39">
        <v>1.5654999999999999</v>
      </c>
      <c r="J53" s="39">
        <v>1.5654999999999999</v>
      </c>
      <c r="K53" s="55">
        <f t="shared" si="1"/>
        <v>100</v>
      </c>
      <c r="M53" s="61"/>
    </row>
    <row r="54" spans="1:13" ht="25.5">
      <c r="A54" s="20"/>
      <c r="B54" s="36" t="s">
        <v>78</v>
      </c>
      <c r="C54" s="32">
        <v>992</v>
      </c>
      <c r="D54" s="41" t="s">
        <v>9</v>
      </c>
      <c r="E54" s="46" t="s">
        <v>22</v>
      </c>
      <c r="F54" s="43" t="s">
        <v>154</v>
      </c>
      <c r="G54" s="38"/>
      <c r="H54" s="39">
        <f>H55</f>
        <v>2291.1635099999999</v>
      </c>
      <c r="I54" s="39">
        <f>I55</f>
        <v>2291.1635099999999</v>
      </c>
      <c r="J54" s="39">
        <f>J55</f>
        <v>2291.1635099999999</v>
      </c>
      <c r="K54" s="55">
        <f t="shared" si="1"/>
        <v>100</v>
      </c>
    </row>
    <row r="55" spans="1:13" ht="51">
      <c r="A55" s="20"/>
      <c r="B55" s="36" t="s">
        <v>155</v>
      </c>
      <c r="C55" s="32">
        <v>992</v>
      </c>
      <c r="D55" s="41" t="s">
        <v>9</v>
      </c>
      <c r="E55" s="46" t="s">
        <v>22</v>
      </c>
      <c r="F55" s="43" t="s">
        <v>156</v>
      </c>
      <c r="G55" s="38"/>
      <c r="H55" s="39">
        <f>H56</f>
        <v>2291.1635099999999</v>
      </c>
      <c r="I55" s="39">
        <f>I56</f>
        <v>2291.1635099999999</v>
      </c>
      <c r="J55" s="39">
        <f>J56</f>
        <v>2291.1635099999999</v>
      </c>
      <c r="K55" s="55">
        <f t="shared" si="1"/>
        <v>100</v>
      </c>
    </row>
    <row r="56" spans="1:13" ht="25.5">
      <c r="A56" s="20"/>
      <c r="B56" s="45" t="s">
        <v>62</v>
      </c>
      <c r="C56" s="32">
        <v>992</v>
      </c>
      <c r="D56" s="41" t="s">
        <v>9</v>
      </c>
      <c r="E56" s="46" t="s">
        <v>22</v>
      </c>
      <c r="F56" s="43" t="s">
        <v>157</v>
      </c>
      <c r="G56" s="38"/>
      <c r="H56" s="39">
        <f>H57+H58+H59</f>
        <v>2291.1635099999999</v>
      </c>
      <c r="I56" s="39">
        <f>I57+I58+I59</f>
        <v>2291.1635099999999</v>
      </c>
      <c r="J56" s="39">
        <f>J57+J58+J59</f>
        <v>2291.1635099999999</v>
      </c>
      <c r="K56" s="55">
        <f t="shared" si="1"/>
        <v>100</v>
      </c>
    </row>
    <row r="57" spans="1:13" ht="25.5">
      <c r="A57" s="20"/>
      <c r="B57" s="36" t="s">
        <v>77</v>
      </c>
      <c r="C57" s="32">
        <v>992</v>
      </c>
      <c r="D57" s="41" t="s">
        <v>9</v>
      </c>
      <c r="E57" s="46" t="s">
        <v>22</v>
      </c>
      <c r="F57" s="43" t="s">
        <v>157</v>
      </c>
      <c r="G57" s="38" t="s">
        <v>120</v>
      </c>
      <c r="H57" s="39">
        <f>1668.545+24.215+7.35</f>
        <v>1700.11</v>
      </c>
      <c r="I57" s="39">
        <f>1668.545+24.215+7.35</f>
        <v>1700.11</v>
      </c>
      <c r="J57" s="39">
        <f>1668.545+24.215+7.35</f>
        <v>1700.11</v>
      </c>
      <c r="K57" s="55">
        <f t="shared" si="1"/>
        <v>100</v>
      </c>
    </row>
    <row r="58" spans="1:13" ht="27.75" customHeight="1">
      <c r="A58" s="74"/>
      <c r="B58" s="36" t="s">
        <v>70</v>
      </c>
      <c r="C58" s="32">
        <v>992</v>
      </c>
      <c r="D58" s="41" t="s">
        <v>9</v>
      </c>
      <c r="E58" s="46" t="s">
        <v>22</v>
      </c>
      <c r="F58" s="43" t="s">
        <v>157</v>
      </c>
      <c r="G58" s="38" t="s">
        <v>118</v>
      </c>
      <c r="H58" s="39">
        <v>583.41674999999998</v>
      </c>
      <c r="I58" s="39">
        <v>583.41674999999998</v>
      </c>
      <c r="J58" s="39">
        <v>583.41674999999998</v>
      </c>
      <c r="K58" s="55">
        <f t="shared" si="1"/>
        <v>100</v>
      </c>
    </row>
    <row r="59" spans="1:13">
      <c r="A59" s="74"/>
      <c r="B59" s="36" t="s">
        <v>73</v>
      </c>
      <c r="C59" s="32">
        <v>992</v>
      </c>
      <c r="D59" s="41" t="s">
        <v>9</v>
      </c>
      <c r="E59" s="46" t="s">
        <v>22</v>
      </c>
      <c r="F59" s="43" t="s">
        <v>157</v>
      </c>
      <c r="G59" s="38" t="s">
        <v>119</v>
      </c>
      <c r="H59" s="39">
        <v>7.6367599999999998</v>
      </c>
      <c r="I59" s="39">
        <v>7.6367599999999998</v>
      </c>
      <c r="J59" s="39">
        <v>7.6367599999999998</v>
      </c>
      <c r="K59" s="55">
        <f t="shared" si="1"/>
        <v>100</v>
      </c>
    </row>
    <row r="60" spans="1:13" ht="25.5">
      <c r="A60" s="74"/>
      <c r="B60" s="36" t="s">
        <v>75</v>
      </c>
      <c r="C60" s="32">
        <v>992</v>
      </c>
      <c r="D60" s="37" t="s">
        <v>9</v>
      </c>
      <c r="E60" s="37" t="s">
        <v>22</v>
      </c>
      <c r="F60" s="43" t="s">
        <v>158</v>
      </c>
      <c r="G60" s="38"/>
      <c r="H60" s="39">
        <f>H61</f>
        <v>134.4</v>
      </c>
      <c r="I60" s="39">
        <f>I61</f>
        <v>134.4</v>
      </c>
      <c r="J60" s="39">
        <f>J61</f>
        <v>134.4</v>
      </c>
      <c r="K60" s="55">
        <f t="shared" si="1"/>
        <v>100</v>
      </c>
    </row>
    <row r="61" spans="1:13" ht="40.5" customHeight="1">
      <c r="A61" s="74"/>
      <c r="B61" s="36" t="s">
        <v>159</v>
      </c>
      <c r="C61" s="32">
        <v>992</v>
      </c>
      <c r="D61" s="37" t="s">
        <v>9</v>
      </c>
      <c r="E61" s="37" t="s">
        <v>22</v>
      </c>
      <c r="F61" s="43" t="s">
        <v>160</v>
      </c>
      <c r="G61" s="38"/>
      <c r="H61" s="39">
        <f>H62</f>
        <v>134.4</v>
      </c>
      <c r="I61" s="39">
        <f>I62</f>
        <v>134.4</v>
      </c>
      <c r="J61" s="39">
        <f>J62</f>
        <v>134.4</v>
      </c>
      <c r="K61" s="55">
        <f t="shared" si="1"/>
        <v>100</v>
      </c>
    </row>
    <row r="62" spans="1:13" ht="27" customHeight="1">
      <c r="A62" s="74"/>
      <c r="B62" s="45" t="s">
        <v>161</v>
      </c>
      <c r="C62" s="32">
        <v>992</v>
      </c>
      <c r="D62" s="37" t="s">
        <v>9</v>
      </c>
      <c r="E62" s="37" t="s">
        <v>22</v>
      </c>
      <c r="F62" s="43" t="s">
        <v>162</v>
      </c>
      <c r="G62" s="38"/>
      <c r="H62" s="39">
        <f>H63</f>
        <v>134.4</v>
      </c>
      <c r="I62" s="39">
        <f>I63</f>
        <v>134.4</v>
      </c>
      <c r="J62" s="39">
        <f>J63</f>
        <v>134.4</v>
      </c>
      <c r="K62" s="55">
        <f t="shared" si="1"/>
        <v>100</v>
      </c>
    </row>
    <row r="63" spans="1:13" ht="38.25">
      <c r="A63" s="74"/>
      <c r="B63" s="36" t="s">
        <v>163</v>
      </c>
      <c r="C63" s="32">
        <v>992</v>
      </c>
      <c r="D63" s="37" t="s">
        <v>9</v>
      </c>
      <c r="E63" s="37" t="s">
        <v>22</v>
      </c>
      <c r="F63" s="43" t="s">
        <v>162</v>
      </c>
      <c r="G63" s="38" t="s">
        <v>63</v>
      </c>
      <c r="H63" s="39">
        <v>134.4</v>
      </c>
      <c r="I63" s="39">
        <v>134.4</v>
      </c>
      <c r="J63" s="39">
        <v>134.4</v>
      </c>
      <c r="K63" s="55">
        <f t="shared" si="1"/>
        <v>100</v>
      </c>
    </row>
    <row r="64" spans="1:13" ht="42" customHeight="1">
      <c r="A64" s="74"/>
      <c r="B64" s="87" t="s">
        <v>79</v>
      </c>
      <c r="C64" s="32">
        <v>992</v>
      </c>
      <c r="D64" s="45" t="s">
        <v>9</v>
      </c>
      <c r="E64" s="45" t="s">
        <v>22</v>
      </c>
      <c r="F64" s="88">
        <v>5100000000</v>
      </c>
      <c r="G64" s="89"/>
      <c r="H64" s="91">
        <f>H65</f>
        <v>103.62</v>
      </c>
      <c r="I64" s="91">
        <f>I65</f>
        <v>103.62</v>
      </c>
      <c r="J64" s="91">
        <f>J65</f>
        <v>103.62</v>
      </c>
      <c r="K64" s="55">
        <f t="shared" si="1"/>
        <v>100</v>
      </c>
    </row>
    <row r="65" spans="1:11" ht="51">
      <c r="A65" s="74"/>
      <c r="B65" s="22" t="s">
        <v>135</v>
      </c>
      <c r="C65" s="32">
        <v>992</v>
      </c>
      <c r="D65" s="45" t="s">
        <v>9</v>
      </c>
      <c r="E65" s="45" t="s">
        <v>22</v>
      </c>
      <c r="F65" s="88">
        <v>5100100000</v>
      </c>
      <c r="G65" s="89"/>
      <c r="H65" s="91">
        <f>H66</f>
        <v>103.62</v>
      </c>
      <c r="I65" s="91">
        <f>I66</f>
        <v>103.62</v>
      </c>
      <c r="J65" s="91">
        <f>J66</f>
        <v>103.62</v>
      </c>
      <c r="K65" s="55">
        <f t="shared" si="1"/>
        <v>100</v>
      </c>
    </row>
    <row r="66" spans="1:11" ht="25.5">
      <c r="A66" s="74"/>
      <c r="B66" s="45" t="s">
        <v>54</v>
      </c>
      <c r="C66" s="32">
        <v>992</v>
      </c>
      <c r="D66" s="45" t="s">
        <v>9</v>
      </c>
      <c r="E66" s="45" t="s">
        <v>22</v>
      </c>
      <c r="F66" s="88">
        <v>5100100190</v>
      </c>
      <c r="G66" s="89"/>
      <c r="H66" s="91">
        <f>H67</f>
        <v>103.62</v>
      </c>
      <c r="I66" s="91">
        <f>I67</f>
        <v>103.62</v>
      </c>
      <c r="J66" s="91">
        <f>J67</f>
        <v>103.62</v>
      </c>
      <c r="K66" s="55">
        <f t="shared" si="1"/>
        <v>100</v>
      </c>
    </row>
    <row r="67" spans="1:11" ht="27.75" customHeight="1">
      <c r="A67" s="74"/>
      <c r="B67" s="22" t="s">
        <v>70</v>
      </c>
      <c r="C67" s="32">
        <v>992</v>
      </c>
      <c r="D67" s="46" t="s">
        <v>9</v>
      </c>
      <c r="E67" s="46" t="s">
        <v>22</v>
      </c>
      <c r="F67" s="88">
        <v>5100100190</v>
      </c>
      <c r="G67" s="50" t="s">
        <v>118</v>
      </c>
      <c r="H67" s="91">
        <f>75.62+28</f>
        <v>103.62</v>
      </c>
      <c r="I67" s="91">
        <f>75.62+28</f>
        <v>103.62</v>
      </c>
      <c r="J67" s="91">
        <f>75.62+28</f>
        <v>103.62</v>
      </c>
      <c r="K67" s="55">
        <f t="shared" si="1"/>
        <v>100</v>
      </c>
    </row>
    <row r="68" spans="1:11" ht="12.75" customHeight="1">
      <c r="A68" s="74"/>
      <c r="B68" s="36" t="s">
        <v>80</v>
      </c>
      <c r="C68" s="32">
        <v>992</v>
      </c>
      <c r="D68" s="46" t="s">
        <v>9</v>
      </c>
      <c r="E68" s="46" t="s">
        <v>22</v>
      </c>
      <c r="F68" s="27">
        <v>5200000000</v>
      </c>
      <c r="G68" s="50"/>
      <c r="H68" s="55">
        <f>H69</f>
        <v>286.49800000000005</v>
      </c>
      <c r="I68" s="55">
        <f>I69</f>
        <v>286.49800000000005</v>
      </c>
      <c r="J68" s="55">
        <f>J69</f>
        <v>286.49800000000005</v>
      </c>
      <c r="K68" s="55">
        <f t="shared" si="1"/>
        <v>100</v>
      </c>
    </row>
    <row r="69" spans="1:11" ht="63.75">
      <c r="A69" s="74"/>
      <c r="B69" s="36" t="s">
        <v>164</v>
      </c>
      <c r="C69" s="32">
        <v>992</v>
      </c>
      <c r="D69" s="46" t="s">
        <v>9</v>
      </c>
      <c r="E69" s="46" t="s">
        <v>22</v>
      </c>
      <c r="F69" s="27">
        <v>5200100000</v>
      </c>
      <c r="G69" s="50"/>
      <c r="H69" s="55">
        <f>H70</f>
        <v>286.49800000000005</v>
      </c>
      <c r="I69" s="55">
        <f>I70</f>
        <v>286.49800000000005</v>
      </c>
      <c r="J69" s="55">
        <f>J70</f>
        <v>286.49800000000005</v>
      </c>
      <c r="K69" s="55">
        <f t="shared" si="1"/>
        <v>100</v>
      </c>
    </row>
    <row r="70" spans="1:11" ht="25.5">
      <c r="A70" s="74"/>
      <c r="B70" s="36" t="s">
        <v>165</v>
      </c>
      <c r="C70" s="32">
        <v>992</v>
      </c>
      <c r="D70" s="46" t="s">
        <v>9</v>
      </c>
      <c r="E70" s="46" t="s">
        <v>22</v>
      </c>
      <c r="F70" s="27">
        <v>5200110030</v>
      </c>
      <c r="G70" s="50"/>
      <c r="H70" s="55">
        <f>H71</f>
        <v>286.49800000000005</v>
      </c>
      <c r="I70" s="55">
        <f>I71</f>
        <v>286.49800000000005</v>
      </c>
      <c r="J70" s="55">
        <f>J71</f>
        <v>286.49800000000005</v>
      </c>
      <c r="K70" s="55">
        <f t="shared" si="1"/>
        <v>100</v>
      </c>
    </row>
    <row r="71" spans="1:11" ht="25.5">
      <c r="A71" s="74"/>
      <c r="B71" s="36" t="s">
        <v>70</v>
      </c>
      <c r="C71" s="32">
        <v>992</v>
      </c>
      <c r="D71" s="46" t="s">
        <v>9</v>
      </c>
      <c r="E71" s="46" t="s">
        <v>22</v>
      </c>
      <c r="F71" s="27">
        <v>5200110030</v>
      </c>
      <c r="G71" s="50" t="s">
        <v>118</v>
      </c>
      <c r="H71" s="55">
        <f>150-4.837+32.935+108.4</f>
        <v>286.49800000000005</v>
      </c>
      <c r="I71" s="55">
        <f>150-4.837+32.935+108.4</f>
        <v>286.49800000000005</v>
      </c>
      <c r="J71" s="55">
        <f>150-4.837+32.935+108.4</f>
        <v>286.49800000000005</v>
      </c>
      <c r="K71" s="55">
        <f t="shared" si="1"/>
        <v>100</v>
      </c>
    </row>
    <row r="72" spans="1:11" ht="63.75">
      <c r="A72" s="74"/>
      <c r="B72" s="36" t="s">
        <v>81</v>
      </c>
      <c r="C72" s="32">
        <v>992</v>
      </c>
      <c r="D72" s="46" t="s">
        <v>9</v>
      </c>
      <c r="E72" s="46" t="s">
        <v>22</v>
      </c>
      <c r="F72" s="27">
        <v>5300000000</v>
      </c>
      <c r="G72" s="50"/>
      <c r="H72" s="55">
        <f>H73</f>
        <v>613.38874999999996</v>
      </c>
      <c r="I72" s="55">
        <f>I73</f>
        <v>613.38874999999996</v>
      </c>
      <c r="J72" s="55">
        <f>J73</f>
        <v>613.38874999999996</v>
      </c>
      <c r="K72" s="55">
        <f t="shared" si="1"/>
        <v>100</v>
      </c>
    </row>
    <row r="73" spans="1:11" ht="38.25">
      <c r="A73" s="19"/>
      <c r="B73" s="36" t="s">
        <v>166</v>
      </c>
      <c r="C73" s="32">
        <v>992</v>
      </c>
      <c r="D73" s="46" t="s">
        <v>9</v>
      </c>
      <c r="E73" s="46" t="s">
        <v>22</v>
      </c>
      <c r="F73" s="27">
        <v>5300100000</v>
      </c>
      <c r="G73" s="50"/>
      <c r="H73" s="55">
        <f>H74</f>
        <v>613.38874999999996</v>
      </c>
      <c r="I73" s="55">
        <f>I74</f>
        <v>613.38874999999996</v>
      </c>
      <c r="J73" s="55">
        <f>J74</f>
        <v>613.38874999999996</v>
      </c>
      <c r="K73" s="55">
        <f t="shared" si="1"/>
        <v>100</v>
      </c>
    </row>
    <row r="74" spans="1:11" ht="39.75" customHeight="1">
      <c r="A74" s="20"/>
      <c r="B74" s="36" t="s">
        <v>82</v>
      </c>
      <c r="C74" s="32">
        <v>992</v>
      </c>
      <c r="D74" s="46" t="s">
        <v>9</v>
      </c>
      <c r="E74" s="46" t="s">
        <v>22</v>
      </c>
      <c r="F74" s="27">
        <v>5300110040</v>
      </c>
      <c r="G74" s="50"/>
      <c r="H74" s="55">
        <f>H75</f>
        <v>613.38874999999996</v>
      </c>
      <c r="I74" s="55">
        <f>I75</f>
        <v>613.38874999999996</v>
      </c>
      <c r="J74" s="55">
        <f>J75</f>
        <v>613.38874999999996</v>
      </c>
      <c r="K74" s="55">
        <f t="shared" si="1"/>
        <v>100</v>
      </c>
    </row>
    <row r="75" spans="1:11" ht="25.5">
      <c r="A75" s="20"/>
      <c r="B75" s="36" t="s">
        <v>70</v>
      </c>
      <c r="C75" s="32">
        <v>992</v>
      </c>
      <c r="D75" s="46" t="s">
        <v>9</v>
      </c>
      <c r="E75" s="46" t="s">
        <v>22</v>
      </c>
      <c r="F75" s="27">
        <v>5300110040</v>
      </c>
      <c r="G75" s="27">
        <v>240</v>
      </c>
      <c r="H75" s="55">
        <v>613.38874999999996</v>
      </c>
      <c r="I75" s="55">
        <v>613.38874999999996</v>
      </c>
      <c r="J75" s="55">
        <v>613.38874999999996</v>
      </c>
      <c r="K75" s="55">
        <f t="shared" si="1"/>
        <v>100</v>
      </c>
    </row>
    <row r="76" spans="1:11" ht="36.75" customHeight="1">
      <c r="A76" s="20"/>
      <c r="B76" s="36" t="s">
        <v>83</v>
      </c>
      <c r="C76" s="32">
        <v>992</v>
      </c>
      <c r="D76" s="46" t="s">
        <v>9</v>
      </c>
      <c r="E76" s="46" t="s">
        <v>22</v>
      </c>
      <c r="F76" s="27">
        <v>5400000000</v>
      </c>
      <c r="G76" s="27"/>
      <c r="H76" s="55">
        <f>H77</f>
        <v>10</v>
      </c>
      <c r="I76" s="55">
        <f>I77</f>
        <v>10</v>
      </c>
      <c r="J76" s="55">
        <f>J77</f>
        <v>10</v>
      </c>
      <c r="K76" s="30">
        <f t="shared" si="1"/>
        <v>100</v>
      </c>
    </row>
    <row r="77" spans="1:11" ht="26.25" customHeight="1">
      <c r="A77" s="20"/>
      <c r="B77" s="36" t="s">
        <v>167</v>
      </c>
      <c r="C77" s="32">
        <v>992</v>
      </c>
      <c r="D77" s="46" t="s">
        <v>9</v>
      </c>
      <c r="E77" s="46" t="s">
        <v>22</v>
      </c>
      <c r="F77" s="27">
        <v>5400100000</v>
      </c>
      <c r="G77" s="27"/>
      <c r="H77" s="55">
        <f>H78</f>
        <v>10</v>
      </c>
      <c r="I77" s="55">
        <f>I78</f>
        <v>10</v>
      </c>
      <c r="J77" s="55">
        <f>J78</f>
        <v>10</v>
      </c>
      <c r="K77" s="55">
        <f t="shared" si="1"/>
        <v>100</v>
      </c>
    </row>
    <row r="78" spans="1:11" ht="27" customHeight="1">
      <c r="A78" s="20"/>
      <c r="B78" s="36" t="s">
        <v>84</v>
      </c>
      <c r="C78" s="32">
        <v>992</v>
      </c>
      <c r="D78" s="46" t="s">
        <v>9</v>
      </c>
      <c r="E78" s="46" t="s">
        <v>22</v>
      </c>
      <c r="F78" s="27">
        <v>5400110060</v>
      </c>
      <c r="G78" s="27"/>
      <c r="H78" s="55">
        <f>H79</f>
        <v>10</v>
      </c>
      <c r="I78" s="55">
        <f>I79</f>
        <v>10</v>
      </c>
      <c r="J78" s="55">
        <f>J79</f>
        <v>10</v>
      </c>
      <c r="K78" s="55">
        <f t="shared" si="1"/>
        <v>100</v>
      </c>
    </row>
    <row r="79" spans="1:11" ht="25.5">
      <c r="A79" s="20"/>
      <c r="B79" s="36" t="s">
        <v>70</v>
      </c>
      <c r="C79" s="32">
        <v>992</v>
      </c>
      <c r="D79" s="46" t="s">
        <v>9</v>
      </c>
      <c r="E79" s="46" t="s">
        <v>22</v>
      </c>
      <c r="F79" s="27">
        <v>5400110060</v>
      </c>
      <c r="G79" s="27">
        <v>240</v>
      </c>
      <c r="H79" s="55">
        <v>10</v>
      </c>
      <c r="I79" s="55">
        <v>10</v>
      </c>
      <c r="J79" s="55">
        <v>10</v>
      </c>
      <c r="K79" s="55">
        <f t="shared" si="1"/>
        <v>100</v>
      </c>
    </row>
    <row r="80" spans="1:11" ht="38.25">
      <c r="A80" s="19"/>
      <c r="B80" s="36" t="s">
        <v>168</v>
      </c>
      <c r="C80" s="32">
        <v>992</v>
      </c>
      <c r="D80" s="46" t="s">
        <v>9</v>
      </c>
      <c r="E80" s="46" t="s">
        <v>22</v>
      </c>
      <c r="F80" s="27">
        <v>5500000000</v>
      </c>
      <c r="G80" s="27"/>
      <c r="H80" s="55">
        <f>H81</f>
        <v>2</v>
      </c>
      <c r="I80" s="55">
        <f>I81</f>
        <v>2</v>
      </c>
      <c r="J80" s="55">
        <f>J81</f>
        <v>2</v>
      </c>
      <c r="K80" s="55">
        <f t="shared" si="1"/>
        <v>100</v>
      </c>
    </row>
    <row r="81" spans="1:11" ht="27" customHeight="1">
      <c r="A81" s="20"/>
      <c r="B81" s="36" t="s">
        <v>169</v>
      </c>
      <c r="C81" s="32">
        <v>992</v>
      </c>
      <c r="D81" s="46" t="s">
        <v>9</v>
      </c>
      <c r="E81" s="46" t="s">
        <v>22</v>
      </c>
      <c r="F81" s="27">
        <v>5500100000</v>
      </c>
      <c r="G81" s="27"/>
      <c r="H81" s="55">
        <f>H82</f>
        <v>2</v>
      </c>
      <c r="I81" s="55">
        <f>I82</f>
        <v>2</v>
      </c>
      <c r="J81" s="55">
        <f>J82</f>
        <v>2</v>
      </c>
      <c r="K81" s="55">
        <f t="shared" ref="K81:K145" si="2">J81/I81*100</f>
        <v>100</v>
      </c>
    </row>
    <row r="82" spans="1:11" ht="26.25" customHeight="1">
      <c r="A82" s="20"/>
      <c r="B82" s="36" t="s">
        <v>170</v>
      </c>
      <c r="C82" s="32">
        <v>992</v>
      </c>
      <c r="D82" s="46" t="s">
        <v>9</v>
      </c>
      <c r="E82" s="46" t="s">
        <v>22</v>
      </c>
      <c r="F82" s="27">
        <v>5500110120</v>
      </c>
      <c r="G82" s="27"/>
      <c r="H82" s="55">
        <f>H83</f>
        <v>2</v>
      </c>
      <c r="I82" s="55">
        <f>I83</f>
        <v>2</v>
      </c>
      <c r="J82" s="55">
        <f>J83</f>
        <v>2</v>
      </c>
      <c r="K82" s="55">
        <f t="shared" si="2"/>
        <v>100</v>
      </c>
    </row>
    <row r="83" spans="1:11" ht="25.5">
      <c r="A83" s="20"/>
      <c r="B83" s="36" t="s">
        <v>171</v>
      </c>
      <c r="C83" s="32">
        <v>992</v>
      </c>
      <c r="D83" s="46" t="s">
        <v>9</v>
      </c>
      <c r="E83" s="46" t="s">
        <v>22</v>
      </c>
      <c r="F83" s="27">
        <v>5500110120</v>
      </c>
      <c r="G83" s="27">
        <v>240</v>
      </c>
      <c r="H83" s="55">
        <v>2</v>
      </c>
      <c r="I83" s="55">
        <v>2</v>
      </c>
      <c r="J83" s="55">
        <v>2</v>
      </c>
      <c r="K83" s="30">
        <f t="shared" si="2"/>
        <v>100</v>
      </c>
    </row>
    <row r="84" spans="1:11" ht="25.5" customHeight="1">
      <c r="A84" s="20"/>
      <c r="B84" s="22" t="s">
        <v>132</v>
      </c>
      <c r="C84" s="32">
        <v>992</v>
      </c>
      <c r="D84" s="46" t="s">
        <v>9</v>
      </c>
      <c r="E84" s="46" t="s">
        <v>22</v>
      </c>
      <c r="F84" s="50" t="s">
        <v>140</v>
      </c>
      <c r="G84" s="27"/>
      <c r="H84" s="55">
        <f>H85</f>
        <v>4.8369999999999997</v>
      </c>
      <c r="I84" s="55">
        <f>I85</f>
        <v>4.8369999999999997</v>
      </c>
      <c r="J84" s="55">
        <f>J85</f>
        <v>4.8369999999999997</v>
      </c>
      <c r="K84" s="55">
        <f t="shared" si="2"/>
        <v>100</v>
      </c>
    </row>
    <row r="85" spans="1:11" ht="25.5">
      <c r="A85" s="20"/>
      <c r="B85" s="22" t="s">
        <v>61</v>
      </c>
      <c r="C85" s="32">
        <v>992</v>
      </c>
      <c r="D85" s="46" t="s">
        <v>9</v>
      </c>
      <c r="E85" s="46" t="s">
        <v>22</v>
      </c>
      <c r="F85" s="43" t="s">
        <v>172</v>
      </c>
      <c r="G85" s="27"/>
      <c r="H85" s="55">
        <f>H86</f>
        <v>4.8369999999999997</v>
      </c>
      <c r="I85" s="55">
        <f>I86</f>
        <v>4.8369999999999997</v>
      </c>
      <c r="J85" s="55">
        <f>J86</f>
        <v>4.8369999999999997</v>
      </c>
      <c r="K85" s="39">
        <f>K86</f>
        <v>100</v>
      </c>
    </row>
    <row r="86" spans="1:11">
      <c r="A86" s="20"/>
      <c r="B86" s="36" t="s">
        <v>73</v>
      </c>
      <c r="C86" s="32">
        <v>992</v>
      </c>
      <c r="D86" s="46" t="s">
        <v>9</v>
      </c>
      <c r="E86" s="46" t="s">
        <v>22</v>
      </c>
      <c r="F86" s="43" t="s">
        <v>172</v>
      </c>
      <c r="G86" s="27">
        <v>850</v>
      </c>
      <c r="H86" s="55">
        <v>4.8369999999999997</v>
      </c>
      <c r="I86" s="55">
        <v>4.8369999999999997</v>
      </c>
      <c r="J86" s="55">
        <v>4.8369999999999997</v>
      </c>
      <c r="K86" s="55">
        <f t="shared" si="2"/>
        <v>100</v>
      </c>
    </row>
    <row r="87" spans="1:11">
      <c r="A87" s="20"/>
      <c r="B87" s="31" t="s">
        <v>23</v>
      </c>
      <c r="C87" s="32">
        <v>992</v>
      </c>
      <c r="D87" s="33" t="s">
        <v>11</v>
      </c>
      <c r="E87" s="33"/>
      <c r="F87" s="33"/>
      <c r="G87" s="34"/>
      <c r="H87" s="35">
        <f>H88</f>
        <v>190.4</v>
      </c>
      <c r="I87" s="35">
        <f>I88</f>
        <v>190.4</v>
      </c>
      <c r="J87" s="35">
        <f>J88</f>
        <v>190.4</v>
      </c>
      <c r="K87" s="55">
        <f t="shared" si="2"/>
        <v>100</v>
      </c>
    </row>
    <row r="88" spans="1:11" ht="15" customHeight="1">
      <c r="A88" s="20"/>
      <c r="B88" s="36" t="s">
        <v>24</v>
      </c>
      <c r="C88" s="32">
        <v>992</v>
      </c>
      <c r="D88" s="41" t="s">
        <v>11</v>
      </c>
      <c r="E88" s="41" t="s">
        <v>25</v>
      </c>
      <c r="F88" s="41"/>
      <c r="G88" s="43"/>
      <c r="H88" s="39">
        <f>H90</f>
        <v>190.4</v>
      </c>
      <c r="I88" s="39">
        <f>I90</f>
        <v>190.4</v>
      </c>
      <c r="J88" s="39">
        <f>J90</f>
        <v>190.4</v>
      </c>
      <c r="K88" s="55">
        <f t="shared" si="2"/>
        <v>100</v>
      </c>
    </row>
    <row r="89" spans="1:11" ht="26.25" customHeight="1">
      <c r="A89" s="20"/>
      <c r="B89" s="36" t="s">
        <v>132</v>
      </c>
      <c r="C89" s="32">
        <v>992</v>
      </c>
      <c r="D89" s="41" t="s">
        <v>11</v>
      </c>
      <c r="E89" s="41" t="s">
        <v>25</v>
      </c>
      <c r="F89" s="43" t="s">
        <v>140</v>
      </c>
      <c r="G89" s="43"/>
      <c r="H89" s="39">
        <f>H90</f>
        <v>190.4</v>
      </c>
      <c r="I89" s="39">
        <f>I90</f>
        <v>190.4</v>
      </c>
      <c r="J89" s="39">
        <f>J90</f>
        <v>190.4</v>
      </c>
      <c r="K89" s="55">
        <f t="shared" si="2"/>
        <v>100</v>
      </c>
    </row>
    <row r="90" spans="1:11" ht="26.25" customHeight="1">
      <c r="A90" s="20"/>
      <c r="B90" s="6" t="s">
        <v>64</v>
      </c>
      <c r="C90" s="32">
        <v>992</v>
      </c>
      <c r="D90" s="41" t="s">
        <v>11</v>
      </c>
      <c r="E90" s="41" t="s">
        <v>25</v>
      </c>
      <c r="F90" s="42">
        <v>8500000000</v>
      </c>
      <c r="G90" s="43"/>
      <c r="H90" s="39">
        <f>H91</f>
        <v>190.4</v>
      </c>
      <c r="I90" s="39">
        <f>I91</f>
        <v>190.4</v>
      </c>
      <c r="J90" s="39">
        <f>J91</f>
        <v>190.4</v>
      </c>
      <c r="K90" s="55">
        <f t="shared" si="2"/>
        <v>100</v>
      </c>
    </row>
    <row r="91" spans="1:11" ht="15.75" customHeight="1">
      <c r="A91" s="20"/>
      <c r="B91" s="22" t="s">
        <v>26</v>
      </c>
      <c r="C91" s="32">
        <v>992</v>
      </c>
      <c r="D91" s="41" t="s">
        <v>11</v>
      </c>
      <c r="E91" s="41" t="s">
        <v>25</v>
      </c>
      <c r="F91" s="43" t="s">
        <v>173</v>
      </c>
      <c r="G91" s="43"/>
      <c r="H91" s="39">
        <f>H92</f>
        <v>190.4</v>
      </c>
      <c r="I91" s="39">
        <f>I92</f>
        <v>190.4</v>
      </c>
      <c r="J91" s="39">
        <f>J92</f>
        <v>190.4</v>
      </c>
      <c r="K91" s="55">
        <f t="shared" si="2"/>
        <v>100</v>
      </c>
    </row>
    <row r="92" spans="1:11" ht="38.25">
      <c r="A92" s="20"/>
      <c r="B92" s="36" t="s">
        <v>69</v>
      </c>
      <c r="C92" s="32">
        <v>992</v>
      </c>
      <c r="D92" s="41" t="s">
        <v>11</v>
      </c>
      <c r="E92" s="41" t="s">
        <v>25</v>
      </c>
      <c r="F92" s="43" t="s">
        <v>173</v>
      </c>
      <c r="G92" s="43" t="s">
        <v>117</v>
      </c>
      <c r="H92" s="39">
        <v>190.4</v>
      </c>
      <c r="I92" s="39">
        <v>190.4</v>
      </c>
      <c r="J92" s="39">
        <v>190.4</v>
      </c>
      <c r="K92" s="55">
        <f t="shared" si="2"/>
        <v>100</v>
      </c>
    </row>
    <row r="93" spans="1:11" ht="26.25" customHeight="1">
      <c r="A93" s="20"/>
      <c r="B93" s="31" t="s">
        <v>27</v>
      </c>
      <c r="C93" s="32">
        <v>992</v>
      </c>
      <c r="D93" s="52" t="s">
        <v>25</v>
      </c>
      <c r="E93" s="52"/>
      <c r="F93" s="52"/>
      <c r="G93" s="53"/>
      <c r="H93" s="35">
        <f>H94+H99</f>
        <v>78.640999999999991</v>
      </c>
      <c r="I93" s="35">
        <f>I94+I99</f>
        <v>78.640999999999991</v>
      </c>
      <c r="J93" s="35">
        <f>J94+J99</f>
        <v>78.640999999999991</v>
      </c>
      <c r="K93" s="55">
        <f t="shared" si="2"/>
        <v>100</v>
      </c>
    </row>
    <row r="94" spans="1:11" ht="38.25">
      <c r="A94" s="20"/>
      <c r="B94" s="22" t="s">
        <v>28</v>
      </c>
      <c r="C94" s="32">
        <v>992</v>
      </c>
      <c r="D94" s="41" t="s">
        <v>25</v>
      </c>
      <c r="E94" s="41" t="s">
        <v>29</v>
      </c>
      <c r="F94" s="41"/>
      <c r="G94" s="43"/>
      <c r="H94" s="39">
        <f>H95</f>
        <v>10</v>
      </c>
      <c r="I94" s="39">
        <f>I95</f>
        <v>10</v>
      </c>
      <c r="J94" s="39">
        <f>J95</f>
        <v>10</v>
      </c>
      <c r="K94" s="55">
        <f t="shared" si="2"/>
        <v>100</v>
      </c>
    </row>
    <row r="95" spans="1:11" ht="38.25" customHeight="1">
      <c r="A95" s="20"/>
      <c r="B95" s="22" t="s">
        <v>85</v>
      </c>
      <c r="C95" s="32">
        <v>992</v>
      </c>
      <c r="D95" s="41" t="s">
        <v>25</v>
      </c>
      <c r="E95" s="41" t="s">
        <v>29</v>
      </c>
      <c r="F95" s="43" t="s">
        <v>174</v>
      </c>
      <c r="G95" s="43"/>
      <c r="H95" s="39">
        <f>H96</f>
        <v>10</v>
      </c>
      <c r="I95" s="39">
        <f>I96</f>
        <v>10</v>
      </c>
      <c r="J95" s="39">
        <f>J96</f>
        <v>10</v>
      </c>
      <c r="K95" s="55">
        <f t="shared" si="2"/>
        <v>100</v>
      </c>
    </row>
    <row r="96" spans="1:11" ht="27.75" customHeight="1">
      <c r="A96" s="20"/>
      <c r="B96" s="22" t="s">
        <v>175</v>
      </c>
      <c r="C96" s="32">
        <v>992</v>
      </c>
      <c r="D96" s="41" t="s">
        <v>25</v>
      </c>
      <c r="E96" s="41" t="s">
        <v>29</v>
      </c>
      <c r="F96" s="43" t="s">
        <v>176</v>
      </c>
      <c r="G96" s="43"/>
      <c r="H96" s="39">
        <f>H97</f>
        <v>10</v>
      </c>
      <c r="I96" s="39">
        <f>I97</f>
        <v>10</v>
      </c>
      <c r="J96" s="39">
        <f>J97</f>
        <v>10</v>
      </c>
      <c r="K96" s="55">
        <f t="shared" si="2"/>
        <v>100</v>
      </c>
    </row>
    <row r="97" spans="1:11" ht="37.5" customHeight="1">
      <c r="A97" s="20"/>
      <c r="B97" s="36" t="s">
        <v>177</v>
      </c>
      <c r="C97" s="32">
        <v>992</v>
      </c>
      <c r="D97" s="41" t="s">
        <v>25</v>
      </c>
      <c r="E97" s="41" t="s">
        <v>29</v>
      </c>
      <c r="F97" s="43" t="s">
        <v>178</v>
      </c>
      <c r="G97" s="43"/>
      <c r="H97" s="39">
        <f>H98</f>
        <v>10</v>
      </c>
      <c r="I97" s="39">
        <f>I98</f>
        <v>10</v>
      </c>
      <c r="J97" s="39">
        <f>J98</f>
        <v>10</v>
      </c>
      <c r="K97" s="55">
        <f t="shared" si="2"/>
        <v>100</v>
      </c>
    </row>
    <row r="98" spans="1:11" ht="25.5">
      <c r="A98" s="20"/>
      <c r="B98" s="36" t="s">
        <v>70</v>
      </c>
      <c r="C98" s="32">
        <v>992</v>
      </c>
      <c r="D98" s="41" t="s">
        <v>25</v>
      </c>
      <c r="E98" s="41" t="s">
        <v>29</v>
      </c>
      <c r="F98" s="43" t="s">
        <v>178</v>
      </c>
      <c r="G98" s="43" t="s">
        <v>118</v>
      </c>
      <c r="H98" s="39">
        <v>10</v>
      </c>
      <c r="I98" s="39">
        <v>10</v>
      </c>
      <c r="J98" s="39">
        <v>10</v>
      </c>
      <c r="K98" s="55">
        <f t="shared" si="2"/>
        <v>100</v>
      </c>
    </row>
    <row r="99" spans="1:11" ht="38.25" customHeight="1">
      <c r="A99" s="20"/>
      <c r="B99" s="22" t="s">
        <v>30</v>
      </c>
      <c r="C99" s="32">
        <v>992</v>
      </c>
      <c r="D99" s="41" t="s">
        <v>25</v>
      </c>
      <c r="E99" s="41" t="s">
        <v>31</v>
      </c>
      <c r="F99" s="41"/>
      <c r="G99" s="43"/>
      <c r="H99" s="39">
        <f>H100+H112</f>
        <v>68.640999999999991</v>
      </c>
      <c r="I99" s="39">
        <f>I100+I112</f>
        <v>68.640999999999991</v>
      </c>
      <c r="J99" s="39">
        <f>J100+J112</f>
        <v>68.640999999999991</v>
      </c>
      <c r="K99" s="55">
        <f t="shared" si="2"/>
        <v>100</v>
      </c>
    </row>
    <row r="100" spans="1:11" ht="38.25" customHeight="1">
      <c r="A100" s="20"/>
      <c r="B100" s="22" t="s">
        <v>86</v>
      </c>
      <c r="C100" s="32">
        <v>992</v>
      </c>
      <c r="D100" s="41" t="s">
        <v>25</v>
      </c>
      <c r="E100" s="41" t="s">
        <v>31</v>
      </c>
      <c r="F100" s="43" t="s">
        <v>174</v>
      </c>
      <c r="G100" s="43"/>
      <c r="H100" s="39">
        <f>H101+H104+H108</f>
        <v>63.640999999999998</v>
      </c>
      <c r="I100" s="39">
        <f>I101+I104+I108</f>
        <v>63.640999999999998</v>
      </c>
      <c r="J100" s="39">
        <f>J101+J104+J108</f>
        <v>63.640999999999998</v>
      </c>
      <c r="K100" s="55">
        <f t="shared" si="2"/>
        <v>100</v>
      </c>
    </row>
    <row r="101" spans="1:11" ht="38.25">
      <c r="A101" s="20"/>
      <c r="B101" s="22" t="s">
        <v>87</v>
      </c>
      <c r="C101" s="32">
        <v>992</v>
      </c>
      <c r="D101" s="46" t="s">
        <v>25</v>
      </c>
      <c r="E101" s="46" t="s">
        <v>31</v>
      </c>
      <c r="F101" s="50" t="s">
        <v>179</v>
      </c>
      <c r="G101" s="50"/>
      <c r="H101" s="92">
        <f>H103</f>
        <v>45.640999999999998</v>
      </c>
      <c r="I101" s="92">
        <f>I103</f>
        <v>45.640999999999998</v>
      </c>
      <c r="J101" s="92">
        <f>J103</f>
        <v>45.640999999999998</v>
      </c>
      <c r="K101" s="55">
        <f t="shared" si="2"/>
        <v>100</v>
      </c>
    </row>
    <row r="102" spans="1:11" ht="27.75" customHeight="1">
      <c r="A102" s="20"/>
      <c r="B102" s="22" t="s">
        <v>88</v>
      </c>
      <c r="C102" s="32">
        <v>992</v>
      </c>
      <c r="D102" s="46" t="s">
        <v>25</v>
      </c>
      <c r="E102" s="46" t="s">
        <v>31</v>
      </c>
      <c r="F102" s="50" t="s">
        <v>180</v>
      </c>
      <c r="G102" s="50"/>
      <c r="H102" s="92">
        <f>H101</f>
        <v>45.640999999999998</v>
      </c>
      <c r="I102" s="92">
        <f>I101</f>
        <v>45.640999999999998</v>
      </c>
      <c r="J102" s="92">
        <f>J101</f>
        <v>45.640999999999998</v>
      </c>
      <c r="K102" s="55">
        <f t="shared" si="2"/>
        <v>100</v>
      </c>
    </row>
    <row r="103" spans="1:11" ht="30" customHeight="1">
      <c r="A103" s="20"/>
      <c r="B103" s="22" t="s">
        <v>70</v>
      </c>
      <c r="C103" s="32">
        <v>992</v>
      </c>
      <c r="D103" s="46" t="s">
        <v>25</v>
      </c>
      <c r="E103" s="46" t="s">
        <v>31</v>
      </c>
      <c r="F103" s="50" t="s">
        <v>180</v>
      </c>
      <c r="G103" s="50" t="s">
        <v>118</v>
      </c>
      <c r="H103" s="92">
        <f>16+87.243-53.689-3.913</f>
        <v>45.640999999999998</v>
      </c>
      <c r="I103" s="92">
        <f>16+87.243-53.689-3.913</f>
        <v>45.640999999999998</v>
      </c>
      <c r="J103" s="92">
        <f>16+87.243-53.689-3.913</f>
        <v>45.640999999999998</v>
      </c>
      <c r="K103" s="55">
        <f t="shared" si="2"/>
        <v>100</v>
      </c>
    </row>
    <row r="104" spans="1:11" ht="51">
      <c r="A104" s="20"/>
      <c r="B104" s="22" t="s">
        <v>89</v>
      </c>
      <c r="C104" s="32">
        <v>992</v>
      </c>
      <c r="D104" s="41" t="s">
        <v>25</v>
      </c>
      <c r="E104" s="41" t="s">
        <v>31</v>
      </c>
      <c r="F104" s="43" t="s">
        <v>181</v>
      </c>
      <c r="G104" s="43"/>
      <c r="H104" s="39">
        <f>H105</f>
        <v>8</v>
      </c>
      <c r="I104" s="39">
        <f>I105</f>
        <v>8</v>
      </c>
      <c r="J104" s="39">
        <f>J105</f>
        <v>8</v>
      </c>
      <c r="K104" s="55">
        <f t="shared" si="2"/>
        <v>100</v>
      </c>
    </row>
    <row r="105" spans="1:11" ht="51">
      <c r="A105" s="19"/>
      <c r="B105" s="22" t="s">
        <v>182</v>
      </c>
      <c r="C105" s="32">
        <v>992</v>
      </c>
      <c r="D105" s="41" t="s">
        <v>25</v>
      </c>
      <c r="E105" s="41" t="s">
        <v>31</v>
      </c>
      <c r="F105" s="43" t="s">
        <v>183</v>
      </c>
      <c r="G105" s="43"/>
      <c r="H105" s="39">
        <f>H106</f>
        <v>8</v>
      </c>
      <c r="I105" s="39">
        <f>I106</f>
        <v>8</v>
      </c>
      <c r="J105" s="39">
        <f>J106</f>
        <v>8</v>
      </c>
      <c r="K105" s="55">
        <f t="shared" si="2"/>
        <v>100</v>
      </c>
    </row>
    <row r="106" spans="1:11" ht="25.5">
      <c r="A106" s="20"/>
      <c r="B106" s="22" t="s">
        <v>90</v>
      </c>
      <c r="C106" s="32">
        <v>992</v>
      </c>
      <c r="D106" s="41" t="s">
        <v>25</v>
      </c>
      <c r="E106" s="41" t="s">
        <v>31</v>
      </c>
      <c r="F106" s="43" t="s">
        <v>184</v>
      </c>
      <c r="G106" s="43"/>
      <c r="H106" s="39">
        <f>H107</f>
        <v>8</v>
      </c>
      <c r="I106" s="39">
        <f>I107</f>
        <v>8</v>
      </c>
      <c r="J106" s="39">
        <f>J107</f>
        <v>8</v>
      </c>
      <c r="K106" s="55">
        <f t="shared" si="2"/>
        <v>100</v>
      </c>
    </row>
    <row r="107" spans="1:11" ht="25.5">
      <c r="A107" s="20"/>
      <c r="B107" s="36" t="s">
        <v>70</v>
      </c>
      <c r="C107" s="32">
        <v>992</v>
      </c>
      <c r="D107" s="41" t="s">
        <v>25</v>
      </c>
      <c r="E107" s="41" t="s">
        <v>31</v>
      </c>
      <c r="F107" s="43" t="s">
        <v>184</v>
      </c>
      <c r="G107" s="43" t="s">
        <v>118</v>
      </c>
      <c r="H107" s="39">
        <v>8</v>
      </c>
      <c r="I107" s="39">
        <v>8</v>
      </c>
      <c r="J107" s="39">
        <v>8</v>
      </c>
      <c r="K107" s="55">
        <f t="shared" si="2"/>
        <v>100</v>
      </c>
    </row>
    <row r="108" spans="1:11" ht="51">
      <c r="A108" s="20"/>
      <c r="B108" s="22" t="s">
        <v>91</v>
      </c>
      <c r="C108" s="32">
        <v>992</v>
      </c>
      <c r="D108" s="41" t="s">
        <v>25</v>
      </c>
      <c r="E108" s="41" t="s">
        <v>31</v>
      </c>
      <c r="F108" s="43" t="s">
        <v>185</v>
      </c>
      <c r="G108" s="43"/>
      <c r="H108" s="39">
        <f>H111</f>
        <v>10</v>
      </c>
      <c r="I108" s="39">
        <f>I111</f>
        <v>10</v>
      </c>
      <c r="J108" s="39">
        <f>J111</f>
        <v>10</v>
      </c>
      <c r="K108" s="55">
        <f t="shared" si="2"/>
        <v>100</v>
      </c>
    </row>
    <row r="109" spans="1:11" ht="25.5" customHeight="1">
      <c r="A109" s="20"/>
      <c r="B109" s="22" t="s">
        <v>186</v>
      </c>
      <c r="C109" s="32">
        <v>992</v>
      </c>
      <c r="D109" s="41" t="s">
        <v>25</v>
      </c>
      <c r="E109" s="41" t="s">
        <v>31</v>
      </c>
      <c r="F109" s="43" t="s">
        <v>187</v>
      </c>
      <c r="G109" s="43"/>
      <c r="H109" s="39">
        <f>H110</f>
        <v>10</v>
      </c>
      <c r="I109" s="39">
        <f>I110</f>
        <v>10</v>
      </c>
      <c r="J109" s="39">
        <f>J110</f>
        <v>10</v>
      </c>
      <c r="K109" s="55">
        <f t="shared" si="2"/>
        <v>100</v>
      </c>
    </row>
    <row r="110" spans="1:11" ht="38.25">
      <c r="A110" s="20"/>
      <c r="B110" s="22" t="s">
        <v>92</v>
      </c>
      <c r="C110" s="32">
        <v>992</v>
      </c>
      <c r="D110" s="41" t="s">
        <v>25</v>
      </c>
      <c r="E110" s="41" t="s">
        <v>31</v>
      </c>
      <c r="F110" s="43" t="s">
        <v>188</v>
      </c>
      <c r="G110" s="43"/>
      <c r="H110" s="39">
        <f>H111</f>
        <v>10</v>
      </c>
      <c r="I110" s="39">
        <f>I111</f>
        <v>10</v>
      </c>
      <c r="J110" s="39">
        <f>J111</f>
        <v>10</v>
      </c>
      <c r="K110" s="55">
        <f t="shared" si="2"/>
        <v>100</v>
      </c>
    </row>
    <row r="111" spans="1:11" ht="27.75" customHeight="1">
      <c r="A111" s="20"/>
      <c r="B111" s="36" t="s">
        <v>70</v>
      </c>
      <c r="C111" s="32">
        <v>992</v>
      </c>
      <c r="D111" s="41" t="s">
        <v>25</v>
      </c>
      <c r="E111" s="41" t="s">
        <v>31</v>
      </c>
      <c r="F111" s="43" t="s">
        <v>189</v>
      </c>
      <c r="G111" s="43" t="s">
        <v>118</v>
      </c>
      <c r="H111" s="39">
        <v>10</v>
      </c>
      <c r="I111" s="39">
        <v>10</v>
      </c>
      <c r="J111" s="39">
        <v>10</v>
      </c>
      <c r="K111" s="55">
        <f t="shared" si="2"/>
        <v>100</v>
      </c>
    </row>
    <row r="112" spans="1:11" ht="39.75" customHeight="1">
      <c r="A112" s="20"/>
      <c r="B112" s="36" t="s">
        <v>93</v>
      </c>
      <c r="C112" s="32">
        <v>992</v>
      </c>
      <c r="D112" s="41" t="s">
        <v>25</v>
      </c>
      <c r="E112" s="41" t="s">
        <v>31</v>
      </c>
      <c r="F112" s="43" t="s">
        <v>190</v>
      </c>
      <c r="G112" s="43"/>
      <c r="H112" s="39">
        <f>H113</f>
        <v>5</v>
      </c>
      <c r="I112" s="39">
        <f>I113</f>
        <v>5</v>
      </c>
      <c r="J112" s="39">
        <f>J113</f>
        <v>5</v>
      </c>
      <c r="K112" s="39">
        <f>K113</f>
        <v>100</v>
      </c>
    </row>
    <row r="113" spans="1:11" ht="38.25">
      <c r="A113" s="20"/>
      <c r="B113" s="36" t="s">
        <v>191</v>
      </c>
      <c r="C113" s="32">
        <v>992</v>
      </c>
      <c r="D113" s="41" t="s">
        <v>25</v>
      </c>
      <c r="E113" s="41" t="s">
        <v>31</v>
      </c>
      <c r="F113" s="43" t="s">
        <v>192</v>
      </c>
      <c r="G113" s="43"/>
      <c r="H113" s="39">
        <f>H114</f>
        <v>5</v>
      </c>
      <c r="I113" s="39">
        <f>I114</f>
        <v>5</v>
      </c>
      <c r="J113" s="39">
        <f>J114</f>
        <v>5</v>
      </c>
      <c r="K113" s="55">
        <f t="shared" si="2"/>
        <v>100</v>
      </c>
    </row>
    <row r="114" spans="1:11" ht="39" customHeight="1">
      <c r="A114" s="20"/>
      <c r="B114" s="36" t="s">
        <v>193</v>
      </c>
      <c r="C114" s="32">
        <v>992</v>
      </c>
      <c r="D114" s="41" t="s">
        <v>25</v>
      </c>
      <c r="E114" s="41" t="s">
        <v>31</v>
      </c>
      <c r="F114" s="43" t="s">
        <v>194</v>
      </c>
      <c r="G114" s="43"/>
      <c r="H114" s="39">
        <f>H115</f>
        <v>5</v>
      </c>
      <c r="I114" s="39">
        <f>I115</f>
        <v>5</v>
      </c>
      <c r="J114" s="39">
        <f>J115</f>
        <v>5</v>
      </c>
      <c r="K114" s="55">
        <f t="shared" si="2"/>
        <v>100</v>
      </c>
    </row>
    <row r="115" spans="1:11" ht="26.25" customHeight="1">
      <c r="A115" s="20"/>
      <c r="B115" s="36" t="s">
        <v>70</v>
      </c>
      <c r="C115" s="32">
        <v>992</v>
      </c>
      <c r="D115" s="41" t="s">
        <v>25</v>
      </c>
      <c r="E115" s="41" t="s">
        <v>31</v>
      </c>
      <c r="F115" s="43" t="s">
        <v>194</v>
      </c>
      <c r="G115" s="43" t="s">
        <v>118</v>
      </c>
      <c r="H115" s="39">
        <f>1+4</f>
        <v>5</v>
      </c>
      <c r="I115" s="39">
        <f>1+4</f>
        <v>5</v>
      </c>
      <c r="J115" s="39">
        <f>1+4</f>
        <v>5</v>
      </c>
      <c r="K115" s="39">
        <f>K116</f>
        <v>100</v>
      </c>
    </row>
    <row r="116" spans="1:11">
      <c r="A116" s="20"/>
      <c r="B116" s="31" t="s">
        <v>32</v>
      </c>
      <c r="C116" s="32">
        <v>992</v>
      </c>
      <c r="D116" s="52" t="s">
        <v>12</v>
      </c>
      <c r="E116" s="52"/>
      <c r="F116" s="52"/>
      <c r="G116" s="53"/>
      <c r="H116" s="54">
        <f>H117+H128</f>
        <v>6493.8026499999996</v>
      </c>
      <c r="I116" s="54">
        <f>I117+I128</f>
        <v>6493.8026499999996</v>
      </c>
      <c r="J116" s="54">
        <f>J117+J128</f>
        <v>6493.8026499999996</v>
      </c>
      <c r="K116" s="55">
        <f t="shared" si="2"/>
        <v>100</v>
      </c>
    </row>
    <row r="117" spans="1:11">
      <c r="A117" s="20"/>
      <c r="B117" s="22" t="s">
        <v>33</v>
      </c>
      <c r="C117" s="32">
        <v>992</v>
      </c>
      <c r="D117" s="46" t="s">
        <v>12</v>
      </c>
      <c r="E117" s="46" t="s">
        <v>29</v>
      </c>
      <c r="F117" s="46"/>
      <c r="G117" s="50"/>
      <c r="H117" s="92">
        <f>H118+H124</f>
        <v>5299.3366500000002</v>
      </c>
      <c r="I117" s="92">
        <f>I118+I124</f>
        <v>5299.3366500000002</v>
      </c>
      <c r="J117" s="92">
        <f>J118+J124</f>
        <v>5299.3366500000002</v>
      </c>
      <c r="K117" s="55">
        <f t="shared" si="2"/>
        <v>100</v>
      </c>
    </row>
    <row r="118" spans="1:11" ht="64.5" customHeight="1">
      <c r="A118" s="20"/>
      <c r="B118" s="22" t="s">
        <v>195</v>
      </c>
      <c r="C118" s="32">
        <v>992</v>
      </c>
      <c r="D118" s="46" t="s">
        <v>12</v>
      </c>
      <c r="E118" s="46" t="s">
        <v>29</v>
      </c>
      <c r="F118" s="50" t="s">
        <v>196</v>
      </c>
      <c r="G118" s="50"/>
      <c r="H118" s="92">
        <f>H119</f>
        <v>5201.1726500000004</v>
      </c>
      <c r="I118" s="92">
        <f>I119</f>
        <v>5201.1726500000004</v>
      </c>
      <c r="J118" s="92">
        <f>J119</f>
        <v>5201.1726500000004</v>
      </c>
      <c r="K118" s="55">
        <f t="shared" si="2"/>
        <v>100</v>
      </c>
    </row>
    <row r="119" spans="1:11" ht="51">
      <c r="A119" s="20"/>
      <c r="B119" s="22" t="s">
        <v>95</v>
      </c>
      <c r="C119" s="32">
        <v>992</v>
      </c>
      <c r="D119" s="46" t="s">
        <v>12</v>
      </c>
      <c r="E119" s="46" t="s">
        <v>29</v>
      </c>
      <c r="F119" s="50" t="s">
        <v>197</v>
      </c>
      <c r="G119" s="50"/>
      <c r="H119" s="92">
        <f>H120+H122</f>
        <v>5201.1726500000004</v>
      </c>
      <c r="I119" s="92">
        <f>I120+I122</f>
        <v>5201.1726500000004</v>
      </c>
      <c r="J119" s="92">
        <f>J120+J122</f>
        <v>5201.1726500000004</v>
      </c>
      <c r="K119" s="55">
        <f t="shared" si="2"/>
        <v>100</v>
      </c>
    </row>
    <row r="120" spans="1:11">
      <c r="A120" s="20"/>
      <c r="B120" s="47" t="s">
        <v>94</v>
      </c>
      <c r="C120" s="32">
        <v>992</v>
      </c>
      <c r="D120" s="46" t="s">
        <v>12</v>
      </c>
      <c r="E120" s="46" t="s">
        <v>29</v>
      </c>
      <c r="F120" s="50" t="s">
        <v>198</v>
      </c>
      <c r="G120" s="50"/>
      <c r="H120" s="92">
        <f>H121</f>
        <v>4351.1726500000004</v>
      </c>
      <c r="I120" s="92">
        <f>I121</f>
        <v>4351.1726500000004</v>
      </c>
      <c r="J120" s="92">
        <f>J121</f>
        <v>4351.1726500000004</v>
      </c>
      <c r="K120" s="55">
        <f t="shared" si="2"/>
        <v>100</v>
      </c>
    </row>
    <row r="121" spans="1:11" ht="25.5">
      <c r="A121" s="20"/>
      <c r="B121" s="22" t="s">
        <v>70</v>
      </c>
      <c r="C121" s="32">
        <v>992</v>
      </c>
      <c r="D121" s="46" t="s">
        <v>12</v>
      </c>
      <c r="E121" s="46" t="s">
        <v>29</v>
      </c>
      <c r="F121" s="50" t="s">
        <v>198</v>
      </c>
      <c r="G121" s="50" t="s">
        <v>118</v>
      </c>
      <c r="H121" s="92">
        <v>4351.1726500000004</v>
      </c>
      <c r="I121" s="92">
        <v>4351.1726500000004</v>
      </c>
      <c r="J121" s="92">
        <v>4351.1726500000004</v>
      </c>
      <c r="K121" s="55">
        <f t="shared" si="2"/>
        <v>100</v>
      </c>
    </row>
    <row r="122" spans="1:11" ht="24.75" customHeight="1">
      <c r="A122" s="20"/>
      <c r="B122" s="47" t="s">
        <v>199</v>
      </c>
      <c r="C122" s="32">
        <v>992</v>
      </c>
      <c r="D122" s="46" t="s">
        <v>12</v>
      </c>
      <c r="E122" s="46" t="s">
        <v>29</v>
      </c>
      <c r="F122" s="43" t="s">
        <v>200</v>
      </c>
      <c r="G122" s="50"/>
      <c r="H122" s="92">
        <f>H123</f>
        <v>850</v>
      </c>
      <c r="I122" s="92">
        <f>I123</f>
        <v>850</v>
      </c>
      <c r="J122" s="92">
        <f>J123</f>
        <v>850</v>
      </c>
      <c r="K122" s="55">
        <f t="shared" si="2"/>
        <v>100</v>
      </c>
    </row>
    <row r="123" spans="1:11" ht="25.5" customHeight="1">
      <c r="A123" s="20"/>
      <c r="B123" s="22" t="s">
        <v>70</v>
      </c>
      <c r="C123" s="32">
        <v>992</v>
      </c>
      <c r="D123" s="46" t="s">
        <v>12</v>
      </c>
      <c r="E123" s="46" t="s">
        <v>29</v>
      </c>
      <c r="F123" s="43" t="s">
        <v>200</v>
      </c>
      <c r="G123" s="50" t="s">
        <v>118</v>
      </c>
      <c r="H123" s="92">
        <v>850</v>
      </c>
      <c r="I123" s="92">
        <v>850</v>
      </c>
      <c r="J123" s="92">
        <v>850</v>
      </c>
      <c r="K123" s="55">
        <f t="shared" si="2"/>
        <v>100</v>
      </c>
    </row>
    <row r="124" spans="1:11" ht="51">
      <c r="A124" s="20"/>
      <c r="B124" s="22" t="s">
        <v>201</v>
      </c>
      <c r="C124" s="32">
        <v>992</v>
      </c>
      <c r="D124" s="46" t="s">
        <v>12</v>
      </c>
      <c r="E124" s="46" t="s">
        <v>29</v>
      </c>
      <c r="F124" s="50" t="s">
        <v>202</v>
      </c>
      <c r="G124" s="50"/>
      <c r="H124" s="92">
        <f>H125</f>
        <v>98.164000000000001</v>
      </c>
      <c r="I124" s="92">
        <f>I125</f>
        <v>98.164000000000001</v>
      </c>
      <c r="J124" s="92">
        <f>J125</f>
        <v>98.164000000000001</v>
      </c>
      <c r="K124" s="55">
        <f t="shared" si="2"/>
        <v>100</v>
      </c>
    </row>
    <row r="125" spans="1:11" ht="51">
      <c r="A125" s="20"/>
      <c r="B125" s="22" t="s">
        <v>203</v>
      </c>
      <c r="C125" s="32">
        <v>992</v>
      </c>
      <c r="D125" s="46" t="s">
        <v>12</v>
      </c>
      <c r="E125" s="46" t="s">
        <v>29</v>
      </c>
      <c r="F125" s="50" t="s">
        <v>204</v>
      </c>
      <c r="G125" s="50"/>
      <c r="H125" s="92">
        <f>H126</f>
        <v>98.164000000000001</v>
      </c>
      <c r="I125" s="92">
        <f>I126</f>
        <v>98.164000000000001</v>
      </c>
      <c r="J125" s="92">
        <f>J126</f>
        <v>98.164000000000001</v>
      </c>
      <c r="K125" s="55">
        <f t="shared" si="2"/>
        <v>100</v>
      </c>
    </row>
    <row r="126" spans="1:11" ht="25.5">
      <c r="A126" s="20"/>
      <c r="B126" s="47" t="s">
        <v>205</v>
      </c>
      <c r="C126" s="32">
        <v>992</v>
      </c>
      <c r="D126" s="46" t="s">
        <v>12</v>
      </c>
      <c r="E126" s="46" t="s">
        <v>29</v>
      </c>
      <c r="F126" s="50" t="s">
        <v>206</v>
      </c>
      <c r="G126" s="50"/>
      <c r="H126" s="92">
        <f>H127</f>
        <v>98.164000000000001</v>
      </c>
      <c r="I126" s="92">
        <f>I127</f>
        <v>98.164000000000001</v>
      </c>
      <c r="J126" s="92">
        <f>J127</f>
        <v>98.164000000000001</v>
      </c>
      <c r="K126" s="55">
        <f t="shared" si="2"/>
        <v>100</v>
      </c>
    </row>
    <row r="127" spans="1:11" ht="25.5">
      <c r="A127" s="20"/>
      <c r="B127" s="22" t="s">
        <v>70</v>
      </c>
      <c r="C127" s="32">
        <v>992</v>
      </c>
      <c r="D127" s="46" t="s">
        <v>12</v>
      </c>
      <c r="E127" s="46" t="s">
        <v>29</v>
      </c>
      <c r="F127" s="50" t="s">
        <v>206</v>
      </c>
      <c r="G127" s="50" t="s">
        <v>118</v>
      </c>
      <c r="H127" s="92">
        <f>100-1.836</f>
        <v>98.164000000000001</v>
      </c>
      <c r="I127" s="92">
        <f>100-1.836</f>
        <v>98.164000000000001</v>
      </c>
      <c r="J127" s="92">
        <f>100-1.836</f>
        <v>98.164000000000001</v>
      </c>
      <c r="K127" s="55">
        <f t="shared" si="2"/>
        <v>100</v>
      </c>
    </row>
    <row r="128" spans="1:11" ht="25.5">
      <c r="A128" s="20"/>
      <c r="B128" s="22" t="s">
        <v>51</v>
      </c>
      <c r="C128" s="32">
        <v>992</v>
      </c>
      <c r="D128" s="45" t="s">
        <v>12</v>
      </c>
      <c r="E128" s="45" t="s">
        <v>34</v>
      </c>
      <c r="F128" s="50"/>
      <c r="G128" s="50"/>
      <c r="H128" s="92">
        <f>H132+H139+H129</f>
        <v>1194.4659999999999</v>
      </c>
      <c r="I128" s="92">
        <f>I132+I139+I129</f>
        <v>1194.4659999999999</v>
      </c>
      <c r="J128" s="92">
        <f>J132+J139+J129</f>
        <v>1194.4659999999999</v>
      </c>
      <c r="K128" s="55">
        <f t="shared" si="2"/>
        <v>100</v>
      </c>
    </row>
    <row r="129" spans="1:11" ht="25.5">
      <c r="A129" s="20"/>
      <c r="B129" s="22" t="s">
        <v>132</v>
      </c>
      <c r="C129" s="32">
        <v>992</v>
      </c>
      <c r="D129" s="45" t="s">
        <v>12</v>
      </c>
      <c r="E129" s="45" t="s">
        <v>34</v>
      </c>
      <c r="F129" s="50" t="s">
        <v>140</v>
      </c>
      <c r="G129" s="50"/>
      <c r="H129" s="92">
        <f>H130</f>
        <v>349</v>
      </c>
      <c r="I129" s="92">
        <f>I130</f>
        <v>349</v>
      </c>
      <c r="J129" s="92">
        <f>J130</f>
        <v>349</v>
      </c>
      <c r="K129" s="55">
        <f t="shared" si="2"/>
        <v>100</v>
      </c>
    </row>
    <row r="130" spans="1:11" ht="27" customHeight="1">
      <c r="A130" s="20"/>
      <c r="B130" s="36" t="s">
        <v>207</v>
      </c>
      <c r="C130" s="32">
        <v>992</v>
      </c>
      <c r="D130" s="45" t="s">
        <v>12</v>
      </c>
      <c r="E130" s="45" t="s">
        <v>34</v>
      </c>
      <c r="F130" s="43" t="s">
        <v>208</v>
      </c>
      <c r="G130" s="50"/>
      <c r="H130" s="92">
        <f>H131</f>
        <v>349</v>
      </c>
      <c r="I130" s="92">
        <f>I131</f>
        <v>349</v>
      </c>
      <c r="J130" s="92">
        <f>J131</f>
        <v>349</v>
      </c>
      <c r="K130" s="55">
        <f t="shared" si="2"/>
        <v>100</v>
      </c>
    </row>
    <row r="131" spans="1:11" ht="25.5">
      <c r="A131" s="18"/>
      <c r="B131" s="36" t="s">
        <v>70</v>
      </c>
      <c r="C131" s="32">
        <v>992</v>
      </c>
      <c r="D131" s="45" t="s">
        <v>12</v>
      </c>
      <c r="E131" s="45" t="s">
        <v>34</v>
      </c>
      <c r="F131" s="43" t="s">
        <v>209</v>
      </c>
      <c r="G131" s="50" t="s">
        <v>118</v>
      </c>
      <c r="H131" s="92">
        <v>349</v>
      </c>
      <c r="I131" s="92">
        <v>349</v>
      </c>
      <c r="J131" s="92">
        <v>349</v>
      </c>
      <c r="K131" s="55">
        <f t="shared" si="2"/>
        <v>100</v>
      </c>
    </row>
    <row r="132" spans="1:11" ht="25.5">
      <c r="A132" s="8"/>
      <c r="B132" s="22" t="s">
        <v>210</v>
      </c>
      <c r="C132" s="32">
        <v>992</v>
      </c>
      <c r="D132" s="46" t="s">
        <v>12</v>
      </c>
      <c r="E132" s="46" t="s">
        <v>34</v>
      </c>
      <c r="F132" s="50" t="s">
        <v>211</v>
      </c>
      <c r="G132" s="50"/>
      <c r="H132" s="92">
        <f>H133+H136</f>
        <v>743</v>
      </c>
      <c r="I132" s="92">
        <f>I133+I136</f>
        <v>743</v>
      </c>
      <c r="J132" s="92">
        <f>J133+J136</f>
        <v>743</v>
      </c>
      <c r="K132" s="30">
        <f t="shared" si="2"/>
        <v>100</v>
      </c>
    </row>
    <row r="133" spans="1:11" ht="38.25">
      <c r="A133" s="8"/>
      <c r="B133" s="22" t="s">
        <v>212</v>
      </c>
      <c r="C133" s="32">
        <v>992</v>
      </c>
      <c r="D133" s="46" t="s">
        <v>12</v>
      </c>
      <c r="E133" s="46" t="s">
        <v>34</v>
      </c>
      <c r="F133" s="50" t="s">
        <v>213</v>
      </c>
      <c r="G133" s="50"/>
      <c r="H133" s="92">
        <f>H134</f>
        <v>645</v>
      </c>
      <c r="I133" s="92">
        <f>I134</f>
        <v>645</v>
      </c>
      <c r="J133" s="92">
        <f>J134</f>
        <v>645</v>
      </c>
      <c r="K133" s="55">
        <f t="shared" si="2"/>
        <v>100</v>
      </c>
    </row>
    <row r="134" spans="1:11" ht="25.5">
      <c r="A134" s="8"/>
      <c r="B134" s="22" t="s">
        <v>52</v>
      </c>
      <c r="C134" s="32">
        <v>992</v>
      </c>
      <c r="D134" s="46" t="s">
        <v>12</v>
      </c>
      <c r="E134" s="46" t="s">
        <v>34</v>
      </c>
      <c r="F134" s="50" t="s">
        <v>214</v>
      </c>
      <c r="G134" s="50"/>
      <c r="H134" s="92">
        <f>H135</f>
        <v>645</v>
      </c>
      <c r="I134" s="92">
        <f>I135</f>
        <v>645</v>
      </c>
      <c r="J134" s="92">
        <f>J135</f>
        <v>645</v>
      </c>
      <c r="K134" s="55">
        <f t="shared" si="2"/>
        <v>100</v>
      </c>
    </row>
    <row r="135" spans="1:11" ht="25.5">
      <c r="A135" s="8"/>
      <c r="B135" s="22" t="s">
        <v>70</v>
      </c>
      <c r="C135" s="32">
        <v>992</v>
      </c>
      <c r="D135" s="46" t="s">
        <v>12</v>
      </c>
      <c r="E135" s="46" t="s">
        <v>34</v>
      </c>
      <c r="F135" s="50" t="s">
        <v>214</v>
      </c>
      <c r="G135" s="50" t="s">
        <v>118</v>
      </c>
      <c r="H135" s="92">
        <f>450+100+95</f>
        <v>645</v>
      </c>
      <c r="I135" s="92">
        <f>450+100+95</f>
        <v>645</v>
      </c>
      <c r="J135" s="92">
        <f>450+100+95</f>
        <v>645</v>
      </c>
      <c r="K135" s="55">
        <f t="shared" si="2"/>
        <v>100</v>
      </c>
    </row>
    <row r="136" spans="1:11" ht="38.25">
      <c r="A136" s="20"/>
      <c r="B136" s="36" t="s">
        <v>215</v>
      </c>
      <c r="C136" s="32">
        <v>992</v>
      </c>
      <c r="D136" s="46" t="s">
        <v>12</v>
      </c>
      <c r="E136" s="46" t="s">
        <v>34</v>
      </c>
      <c r="F136" s="43" t="s">
        <v>216</v>
      </c>
      <c r="G136" s="50"/>
      <c r="H136" s="92">
        <f>H137</f>
        <v>98</v>
      </c>
      <c r="I136" s="92">
        <f>I137</f>
        <v>98</v>
      </c>
      <c r="J136" s="92">
        <f>J137</f>
        <v>98</v>
      </c>
      <c r="K136" s="55">
        <f t="shared" si="2"/>
        <v>100</v>
      </c>
    </row>
    <row r="137" spans="1:11" ht="37.5" customHeight="1">
      <c r="A137" s="74"/>
      <c r="B137" s="36" t="s">
        <v>217</v>
      </c>
      <c r="C137" s="32">
        <v>992</v>
      </c>
      <c r="D137" s="46" t="s">
        <v>12</v>
      </c>
      <c r="E137" s="46" t="s">
        <v>34</v>
      </c>
      <c r="F137" s="43" t="s">
        <v>218</v>
      </c>
      <c r="G137" s="50"/>
      <c r="H137" s="92">
        <f>H138</f>
        <v>98</v>
      </c>
      <c r="I137" s="92">
        <f>I138</f>
        <v>98</v>
      </c>
      <c r="J137" s="92">
        <f>J138</f>
        <v>98</v>
      </c>
      <c r="K137" s="55">
        <f t="shared" si="2"/>
        <v>100</v>
      </c>
    </row>
    <row r="138" spans="1:11" ht="25.5">
      <c r="A138" s="74"/>
      <c r="B138" s="36" t="s">
        <v>70</v>
      </c>
      <c r="C138" s="32">
        <v>992</v>
      </c>
      <c r="D138" s="46" t="s">
        <v>12</v>
      </c>
      <c r="E138" s="46" t="s">
        <v>34</v>
      </c>
      <c r="F138" s="43" t="s">
        <v>218</v>
      </c>
      <c r="G138" s="50" t="s">
        <v>118</v>
      </c>
      <c r="H138" s="92">
        <f>150-50-2</f>
        <v>98</v>
      </c>
      <c r="I138" s="92">
        <f>150-50-2</f>
        <v>98</v>
      </c>
      <c r="J138" s="92">
        <f>150-50-2</f>
        <v>98</v>
      </c>
      <c r="K138" s="55">
        <f t="shared" si="2"/>
        <v>100</v>
      </c>
    </row>
    <row r="139" spans="1:11" ht="51">
      <c r="A139" s="74"/>
      <c r="B139" s="22" t="s">
        <v>96</v>
      </c>
      <c r="C139" s="32">
        <v>992</v>
      </c>
      <c r="D139" s="46" t="s">
        <v>12</v>
      </c>
      <c r="E139" s="46" t="s">
        <v>34</v>
      </c>
      <c r="F139" s="50" t="s">
        <v>219</v>
      </c>
      <c r="G139" s="50"/>
      <c r="H139" s="92">
        <f>H140</f>
        <v>102.46599999999999</v>
      </c>
      <c r="I139" s="92">
        <f>I140</f>
        <v>102.46599999999999</v>
      </c>
      <c r="J139" s="92">
        <f>J140</f>
        <v>102.46599999999999</v>
      </c>
      <c r="K139" s="55">
        <f t="shared" si="2"/>
        <v>100</v>
      </c>
    </row>
    <row r="140" spans="1:11" ht="38.25">
      <c r="A140" s="74"/>
      <c r="B140" s="22" t="s">
        <v>220</v>
      </c>
      <c r="C140" s="32">
        <v>992</v>
      </c>
      <c r="D140" s="46" t="s">
        <v>12</v>
      </c>
      <c r="E140" s="46" t="s">
        <v>34</v>
      </c>
      <c r="F140" s="50" t="s">
        <v>221</v>
      </c>
      <c r="G140" s="50"/>
      <c r="H140" s="92">
        <f>H141</f>
        <v>102.46599999999999</v>
      </c>
      <c r="I140" s="92">
        <f>I141</f>
        <v>102.46599999999999</v>
      </c>
      <c r="J140" s="92">
        <f>J141</f>
        <v>102.46599999999999</v>
      </c>
      <c r="K140" s="55">
        <f t="shared" si="2"/>
        <v>100</v>
      </c>
    </row>
    <row r="141" spans="1:11" ht="25.5">
      <c r="A141" s="74"/>
      <c r="B141" s="22" t="s">
        <v>97</v>
      </c>
      <c r="C141" s="32">
        <v>992</v>
      </c>
      <c r="D141" s="46" t="s">
        <v>12</v>
      </c>
      <c r="E141" s="46" t="s">
        <v>34</v>
      </c>
      <c r="F141" s="50" t="s">
        <v>222</v>
      </c>
      <c r="G141" s="50"/>
      <c r="H141" s="92">
        <f>H142</f>
        <v>102.46599999999999</v>
      </c>
      <c r="I141" s="92">
        <f>I142</f>
        <v>102.46599999999999</v>
      </c>
      <c r="J141" s="92">
        <f>J142</f>
        <v>102.46599999999999</v>
      </c>
      <c r="K141" s="55">
        <f t="shared" si="2"/>
        <v>100</v>
      </c>
    </row>
    <row r="142" spans="1:11" ht="25.5">
      <c r="A142" s="74"/>
      <c r="B142" s="22" t="s">
        <v>70</v>
      </c>
      <c r="C142" s="32">
        <v>992</v>
      </c>
      <c r="D142" s="46" t="s">
        <v>12</v>
      </c>
      <c r="E142" s="46" t="s">
        <v>34</v>
      </c>
      <c r="F142" s="50" t="s">
        <v>222</v>
      </c>
      <c r="G142" s="50" t="s">
        <v>118</v>
      </c>
      <c r="H142" s="92">
        <f>4+100-1.534</f>
        <v>102.46599999999999</v>
      </c>
      <c r="I142" s="92">
        <f>4+100-1.534</f>
        <v>102.46599999999999</v>
      </c>
      <c r="J142" s="92">
        <f>4+100-1.534</f>
        <v>102.46599999999999</v>
      </c>
      <c r="K142" s="55">
        <f t="shared" si="2"/>
        <v>100</v>
      </c>
    </row>
    <row r="143" spans="1:11" ht="13.5" customHeight="1">
      <c r="A143" s="74"/>
      <c r="B143" s="57" t="s">
        <v>35</v>
      </c>
      <c r="C143" s="32">
        <v>992</v>
      </c>
      <c r="D143" s="52" t="s">
        <v>36</v>
      </c>
      <c r="E143" s="52"/>
      <c r="F143" s="53"/>
      <c r="G143" s="53"/>
      <c r="H143" s="35">
        <f>H144+H160</f>
        <v>7663.8093200000003</v>
      </c>
      <c r="I143" s="35">
        <f>I144+I160</f>
        <v>7663.8093200000003</v>
      </c>
      <c r="J143" s="35">
        <f>J144+J160</f>
        <v>7663.8093200000003</v>
      </c>
      <c r="K143" s="55">
        <f t="shared" si="2"/>
        <v>100</v>
      </c>
    </row>
    <row r="144" spans="1:11">
      <c r="A144" s="20"/>
      <c r="B144" s="36" t="s">
        <v>37</v>
      </c>
      <c r="C144" s="32">
        <v>992</v>
      </c>
      <c r="D144" s="37" t="s">
        <v>36</v>
      </c>
      <c r="E144" s="37" t="s">
        <v>11</v>
      </c>
      <c r="F144" s="38"/>
      <c r="G144" s="38"/>
      <c r="H144" s="39">
        <f>H145+H152+H156</f>
        <v>670.89625999999998</v>
      </c>
      <c r="I144" s="39">
        <f>I145+I152+I156</f>
        <v>670.89625999999998</v>
      </c>
      <c r="J144" s="39">
        <f>J145+J152+J156</f>
        <v>670.89625999999998</v>
      </c>
      <c r="K144" s="55">
        <f t="shared" si="2"/>
        <v>100</v>
      </c>
    </row>
    <row r="145" spans="1:11" ht="39.75" customHeight="1">
      <c r="A145" s="20"/>
      <c r="B145" s="6" t="s">
        <v>99</v>
      </c>
      <c r="C145" s="32">
        <v>992</v>
      </c>
      <c r="D145" s="37" t="s">
        <v>36</v>
      </c>
      <c r="E145" s="37" t="s">
        <v>11</v>
      </c>
      <c r="F145" s="27">
        <v>6200000000</v>
      </c>
      <c r="G145" s="8"/>
      <c r="H145" s="55">
        <f>H147+H150</f>
        <v>442.34326000000004</v>
      </c>
      <c r="I145" s="55">
        <f>I147+I150</f>
        <v>442.34326000000004</v>
      </c>
      <c r="J145" s="55">
        <f>J147+J150</f>
        <v>442.34326000000004</v>
      </c>
      <c r="K145" s="55">
        <f t="shared" si="2"/>
        <v>100</v>
      </c>
    </row>
    <row r="146" spans="1:11">
      <c r="A146" s="20"/>
      <c r="B146" s="6" t="s">
        <v>223</v>
      </c>
      <c r="C146" s="32">
        <v>992</v>
      </c>
      <c r="D146" s="37" t="s">
        <v>36</v>
      </c>
      <c r="E146" s="37" t="s">
        <v>11</v>
      </c>
      <c r="F146" s="27">
        <v>6200100000</v>
      </c>
      <c r="G146" s="8"/>
      <c r="H146" s="55">
        <f>H147</f>
        <v>416.88423000000006</v>
      </c>
      <c r="I146" s="55">
        <f>I147</f>
        <v>416.88423000000006</v>
      </c>
      <c r="J146" s="55">
        <f>J147</f>
        <v>416.88423000000006</v>
      </c>
      <c r="K146" s="55">
        <f t="shared" ref="K146:K209" si="3">J146/I146*100</f>
        <v>100</v>
      </c>
    </row>
    <row r="147" spans="1:11" ht="38.25">
      <c r="A147" s="23"/>
      <c r="B147" s="36" t="s">
        <v>224</v>
      </c>
      <c r="C147" s="32">
        <v>992</v>
      </c>
      <c r="D147" s="37" t="s">
        <v>36</v>
      </c>
      <c r="E147" s="37" t="s">
        <v>11</v>
      </c>
      <c r="F147" s="40">
        <v>6200110180</v>
      </c>
      <c r="G147" s="8"/>
      <c r="H147" s="55">
        <f>H148</f>
        <v>416.88423000000006</v>
      </c>
      <c r="I147" s="55">
        <f>I148</f>
        <v>416.88423000000006</v>
      </c>
      <c r="J147" s="55">
        <f>J148</f>
        <v>416.88423000000006</v>
      </c>
      <c r="K147" s="55">
        <f t="shared" si="3"/>
        <v>100</v>
      </c>
    </row>
    <row r="148" spans="1:11" ht="25.5">
      <c r="A148" s="8"/>
      <c r="B148" s="36" t="s">
        <v>70</v>
      </c>
      <c r="C148" s="32">
        <v>992</v>
      </c>
      <c r="D148" s="37" t="s">
        <v>36</v>
      </c>
      <c r="E148" s="37" t="s">
        <v>11</v>
      </c>
      <c r="F148" s="40">
        <v>6200110180</v>
      </c>
      <c r="G148" s="8">
        <v>240</v>
      </c>
      <c r="H148" s="55">
        <f>300+300-87.243-9.06869-86.80408</f>
        <v>416.88423000000006</v>
      </c>
      <c r="I148" s="55">
        <f>300+300-87.243-9.06869-86.80408</f>
        <v>416.88423000000006</v>
      </c>
      <c r="J148" s="55">
        <f>300+300-87.243-9.06869-86.80408</f>
        <v>416.88423000000006</v>
      </c>
      <c r="K148" s="55">
        <f t="shared" si="3"/>
        <v>100</v>
      </c>
    </row>
    <row r="149" spans="1:11" ht="12" customHeight="1">
      <c r="A149" s="8"/>
      <c r="B149" s="36" t="s">
        <v>225</v>
      </c>
      <c r="C149" s="32">
        <v>992</v>
      </c>
      <c r="D149" s="37" t="s">
        <v>36</v>
      </c>
      <c r="E149" s="37" t="s">
        <v>11</v>
      </c>
      <c r="F149" s="40">
        <v>6200100000</v>
      </c>
      <c r="G149" s="8"/>
      <c r="H149" s="55">
        <f>H150</f>
        <v>25.459029999999998</v>
      </c>
      <c r="I149" s="55">
        <f>I150</f>
        <v>25.459029999999998</v>
      </c>
      <c r="J149" s="55">
        <f>J150</f>
        <v>25.459029999999998</v>
      </c>
      <c r="K149" s="55">
        <f t="shared" si="3"/>
        <v>100</v>
      </c>
    </row>
    <row r="150" spans="1:11" ht="38.25">
      <c r="A150" s="8"/>
      <c r="B150" s="36" t="s">
        <v>226</v>
      </c>
      <c r="C150" s="32">
        <v>992</v>
      </c>
      <c r="D150" s="37" t="s">
        <v>36</v>
      </c>
      <c r="E150" s="37" t="s">
        <v>11</v>
      </c>
      <c r="F150" s="40">
        <v>6200110190</v>
      </c>
      <c r="G150" s="8"/>
      <c r="H150" s="55">
        <f>H151</f>
        <v>25.459029999999998</v>
      </c>
      <c r="I150" s="55">
        <f>I151</f>
        <v>25.459029999999998</v>
      </c>
      <c r="J150" s="55">
        <f>J151</f>
        <v>25.459029999999998</v>
      </c>
      <c r="K150" s="30">
        <f t="shared" si="3"/>
        <v>100</v>
      </c>
    </row>
    <row r="151" spans="1:11" ht="25.5">
      <c r="A151" s="8"/>
      <c r="B151" s="36" t="s">
        <v>70</v>
      </c>
      <c r="C151" s="32">
        <v>992</v>
      </c>
      <c r="D151" s="37" t="s">
        <v>36</v>
      </c>
      <c r="E151" s="37" t="s">
        <v>11</v>
      </c>
      <c r="F151" s="40">
        <v>6200110190</v>
      </c>
      <c r="G151" s="8">
        <v>240</v>
      </c>
      <c r="H151" s="55">
        <v>25.459029999999998</v>
      </c>
      <c r="I151" s="55">
        <v>25.459029999999998</v>
      </c>
      <c r="J151" s="55">
        <v>25.459029999999998</v>
      </c>
      <c r="K151" s="55">
        <f t="shared" si="3"/>
        <v>100</v>
      </c>
    </row>
    <row r="152" spans="1:11" ht="51">
      <c r="A152" s="18"/>
      <c r="B152" s="36" t="s">
        <v>227</v>
      </c>
      <c r="C152" s="32">
        <v>992</v>
      </c>
      <c r="D152" s="37" t="s">
        <v>36</v>
      </c>
      <c r="E152" s="37" t="s">
        <v>11</v>
      </c>
      <c r="F152" s="43" t="s">
        <v>228</v>
      </c>
      <c r="G152" s="8"/>
      <c r="H152" s="55">
        <f>H153</f>
        <v>149.553</v>
      </c>
      <c r="I152" s="55">
        <f>I153</f>
        <v>149.553</v>
      </c>
      <c r="J152" s="55">
        <f>J153</f>
        <v>149.553</v>
      </c>
      <c r="K152" s="55">
        <f t="shared" si="3"/>
        <v>100</v>
      </c>
    </row>
    <row r="153" spans="1:11" ht="25.5">
      <c r="A153" s="8"/>
      <c r="B153" s="22" t="s">
        <v>229</v>
      </c>
      <c r="C153" s="32">
        <v>992</v>
      </c>
      <c r="D153" s="37" t="s">
        <v>36</v>
      </c>
      <c r="E153" s="37" t="s">
        <v>11</v>
      </c>
      <c r="F153" s="43" t="s">
        <v>230</v>
      </c>
      <c r="G153" s="8"/>
      <c r="H153" s="55">
        <f>H154</f>
        <v>149.553</v>
      </c>
      <c r="I153" s="55">
        <f>I154</f>
        <v>149.553</v>
      </c>
      <c r="J153" s="55">
        <f>J154</f>
        <v>149.553</v>
      </c>
      <c r="K153" s="55">
        <f t="shared" si="3"/>
        <v>100</v>
      </c>
    </row>
    <row r="154" spans="1:11" ht="25.5">
      <c r="A154" s="8"/>
      <c r="B154" s="22" t="s">
        <v>231</v>
      </c>
      <c r="C154" s="32">
        <v>992</v>
      </c>
      <c r="D154" s="37" t="s">
        <v>36</v>
      </c>
      <c r="E154" s="37" t="s">
        <v>11</v>
      </c>
      <c r="F154" s="43" t="s">
        <v>232</v>
      </c>
      <c r="G154" s="8"/>
      <c r="H154" s="55">
        <f>H155</f>
        <v>149.553</v>
      </c>
      <c r="I154" s="55">
        <f>I155</f>
        <v>149.553</v>
      </c>
      <c r="J154" s="55">
        <f>J155</f>
        <v>149.553</v>
      </c>
      <c r="K154" s="55">
        <f t="shared" si="3"/>
        <v>100</v>
      </c>
    </row>
    <row r="155" spans="1:11">
      <c r="A155" s="8"/>
      <c r="B155" s="36" t="s">
        <v>98</v>
      </c>
      <c r="C155" s="32">
        <v>992</v>
      </c>
      <c r="D155" s="37" t="s">
        <v>36</v>
      </c>
      <c r="E155" s="37" t="s">
        <v>11</v>
      </c>
      <c r="F155" s="43" t="s">
        <v>232</v>
      </c>
      <c r="G155" s="8">
        <v>410</v>
      </c>
      <c r="H155" s="55">
        <v>149.553</v>
      </c>
      <c r="I155" s="55">
        <v>149.553</v>
      </c>
      <c r="J155" s="55">
        <v>149.553</v>
      </c>
      <c r="K155" s="55">
        <f t="shared" si="3"/>
        <v>100</v>
      </c>
    </row>
    <row r="156" spans="1:11" ht="66.75" customHeight="1">
      <c r="A156" s="8"/>
      <c r="B156" s="36" t="s">
        <v>233</v>
      </c>
      <c r="C156" s="32">
        <v>992</v>
      </c>
      <c r="D156" s="37" t="s">
        <v>36</v>
      </c>
      <c r="E156" s="37" t="s">
        <v>11</v>
      </c>
      <c r="F156" s="43">
        <v>7000000000</v>
      </c>
      <c r="G156" s="8"/>
      <c r="H156" s="55">
        <f>H157</f>
        <v>79</v>
      </c>
      <c r="I156" s="55">
        <f>I157</f>
        <v>79</v>
      </c>
      <c r="J156" s="55">
        <f>J157</f>
        <v>79</v>
      </c>
      <c r="K156" s="55">
        <f t="shared" si="3"/>
        <v>100</v>
      </c>
    </row>
    <row r="157" spans="1:11" ht="51">
      <c r="A157" s="8"/>
      <c r="B157" s="36" t="s">
        <v>234</v>
      </c>
      <c r="C157" s="32">
        <v>992</v>
      </c>
      <c r="D157" s="37" t="s">
        <v>36</v>
      </c>
      <c r="E157" s="37" t="s">
        <v>11</v>
      </c>
      <c r="F157" s="43">
        <v>7000100000</v>
      </c>
      <c r="G157" s="8"/>
      <c r="H157" s="55">
        <f>H158</f>
        <v>79</v>
      </c>
      <c r="I157" s="55">
        <f>I158</f>
        <v>79</v>
      </c>
      <c r="J157" s="55">
        <f>J158</f>
        <v>79</v>
      </c>
      <c r="K157" s="30">
        <f t="shared" si="3"/>
        <v>100</v>
      </c>
    </row>
    <row r="158" spans="1:11" ht="26.25" customHeight="1">
      <c r="A158" s="8"/>
      <c r="B158" s="36" t="s">
        <v>235</v>
      </c>
      <c r="C158" s="32">
        <v>992</v>
      </c>
      <c r="D158" s="37" t="s">
        <v>36</v>
      </c>
      <c r="E158" s="37" t="s">
        <v>11</v>
      </c>
      <c r="F158" s="43">
        <v>7000110070</v>
      </c>
      <c r="G158" s="8"/>
      <c r="H158" s="55">
        <f>H159</f>
        <v>79</v>
      </c>
      <c r="I158" s="55">
        <f>I159</f>
        <v>79</v>
      </c>
      <c r="J158" s="55">
        <f>J159</f>
        <v>79</v>
      </c>
      <c r="K158" s="55">
        <f t="shared" ref="K158:K160" si="4">J158/I158*100</f>
        <v>100</v>
      </c>
    </row>
    <row r="159" spans="1:11" ht="16.5" customHeight="1">
      <c r="A159" s="8"/>
      <c r="B159" s="36" t="s">
        <v>70</v>
      </c>
      <c r="C159" s="32">
        <v>992</v>
      </c>
      <c r="D159" s="37" t="s">
        <v>36</v>
      </c>
      <c r="E159" s="37" t="s">
        <v>11</v>
      </c>
      <c r="F159" s="43">
        <v>7000110070</v>
      </c>
      <c r="G159" s="8">
        <v>240</v>
      </c>
      <c r="H159" s="55">
        <v>79</v>
      </c>
      <c r="I159" s="55">
        <v>79</v>
      </c>
      <c r="J159" s="55">
        <v>79</v>
      </c>
      <c r="K159" s="55">
        <f t="shared" si="4"/>
        <v>100</v>
      </c>
    </row>
    <row r="160" spans="1:11">
      <c r="A160" s="8"/>
      <c r="B160" s="24" t="s">
        <v>38</v>
      </c>
      <c r="C160" s="32">
        <v>992</v>
      </c>
      <c r="D160" s="41" t="s">
        <v>36</v>
      </c>
      <c r="E160" s="41" t="s">
        <v>25</v>
      </c>
      <c r="F160" s="41"/>
      <c r="G160" s="8"/>
      <c r="H160" s="55">
        <f>H161</f>
        <v>6992.9130599999999</v>
      </c>
      <c r="I160" s="55">
        <f>I161</f>
        <v>6992.9130599999999</v>
      </c>
      <c r="J160" s="55">
        <f>J161</f>
        <v>6992.9130599999999</v>
      </c>
      <c r="K160" s="55">
        <f t="shared" si="4"/>
        <v>100</v>
      </c>
    </row>
    <row r="161" spans="1:12" ht="52.5" customHeight="1">
      <c r="A161" s="8"/>
      <c r="B161" s="6" t="s">
        <v>100</v>
      </c>
      <c r="C161" s="32">
        <v>992</v>
      </c>
      <c r="D161" s="41" t="s">
        <v>36</v>
      </c>
      <c r="E161" s="41" t="s">
        <v>25</v>
      </c>
      <c r="F161" s="27">
        <v>6300000000</v>
      </c>
      <c r="G161" s="8"/>
      <c r="H161" s="55">
        <f>H162+H164+H166+H168+H170</f>
        <v>6992.9130599999999</v>
      </c>
      <c r="I161" s="55">
        <f>I162+I164+I166+I168+I170</f>
        <v>6992.9130599999999</v>
      </c>
      <c r="J161" s="55">
        <f>J162+J164+J166+J168+J170</f>
        <v>6992.9130599999999</v>
      </c>
      <c r="K161" s="55">
        <f t="shared" si="3"/>
        <v>100</v>
      </c>
    </row>
    <row r="162" spans="1:12" ht="14.25" customHeight="1">
      <c r="A162" s="8"/>
      <c r="B162" s="56" t="s">
        <v>39</v>
      </c>
      <c r="C162" s="32">
        <v>992</v>
      </c>
      <c r="D162" s="41" t="s">
        <v>36</v>
      </c>
      <c r="E162" s="41" t="s">
        <v>25</v>
      </c>
      <c r="F162" s="38" t="s">
        <v>236</v>
      </c>
      <c r="G162" s="38"/>
      <c r="H162" s="39">
        <f>H163</f>
        <v>2268.0266200000001</v>
      </c>
      <c r="I162" s="39">
        <f>I163</f>
        <v>2268.0266200000001</v>
      </c>
      <c r="J162" s="39">
        <f>J163</f>
        <v>2268.0266200000001</v>
      </c>
      <c r="K162" s="55">
        <f t="shared" si="3"/>
        <v>100</v>
      </c>
    </row>
    <row r="163" spans="1:12" ht="25.5">
      <c r="A163" s="8"/>
      <c r="B163" s="36" t="s">
        <v>70</v>
      </c>
      <c r="C163" s="32">
        <v>992</v>
      </c>
      <c r="D163" s="41" t="s">
        <v>36</v>
      </c>
      <c r="E163" s="41" t="s">
        <v>25</v>
      </c>
      <c r="F163" s="38" t="s">
        <v>236</v>
      </c>
      <c r="G163" s="38" t="s">
        <v>118</v>
      </c>
      <c r="H163" s="39">
        <v>2268.0266200000001</v>
      </c>
      <c r="I163" s="39">
        <v>2268.0266200000001</v>
      </c>
      <c r="J163" s="39">
        <v>2268.0266200000001</v>
      </c>
      <c r="K163" s="55">
        <f>J163/I163*100</f>
        <v>100</v>
      </c>
    </row>
    <row r="164" spans="1:12">
      <c r="A164" s="8"/>
      <c r="B164" s="37" t="s">
        <v>40</v>
      </c>
      <c r="C164" s="32">
        <v>992</v>
      </c>
      <c r="D164" s="41" t="s">
        <v>36</v>
      </c>
      <c r="E164" s="41" t="s">
        <v>25</v>
      </c>
      <c r="F164" s="38" t="s">
        <v>237</v>
      </c>
      <c r="G164" s="38"/>
      <c r="H164" s="39">
        <f>H165</f>
        <v>1058.91669</v>
      </c>
      <c r="I164" s="39">
        <f>I165</f>
        <v>1058.91669</v>
      </c>
      <c r="J164" s="39">
        <f>J165</f>
        <v>1058.91669</v>
      </c>
      <c r="K164" s="55">
        <f>J164/I164*100</f>
        <v>100</v>
      </c>
    </row>
    <row r="165" spans="1:12" ht="16.5" customHeight="1">
      <c r="A165" s="8"/>
      <c r="B165" s="36" t="s">
        <v>70</v>
      </c>
      <c r="C165" s="32">
        <v>992</v>
      </c>
      <c r="D165" s="41" t="s">
        <v>36</v>
      </c>
      <c r="E165" s="41" t="s">
        <v>25</v>
      </c>
      <c r="F165" s="38" t="s">
        <v>237</v>
      </c>
      <c r="G165" s="38" t="s">
        <v>118</v>
      </c>
      <c r="H165" s="39">
        <v>1058.91669</v>
      </c>
      <c r="I165" s="39">
        <v>1058.91669</v>
      </c>
      <c r="J165" s="39">
        <v>1058.91669</v>
      </c>
      <c r="K165" s="55">
        <f>J165/I165*100</f>
        <v>100</v>
      </c>
    </row>
    <row r="166" spans="1:12" ht="12.75" customHeight="1">
      <c r="A166" s="8"/>
      <c r="B166" s="36" t="s">
        <v>101</v>
      </c>
      <c r="C166" s="32">
        <v>992</v>
      </c>
      <c r="D166" s="41" t="s">
        <v>36</v>
      </c>
      <c r="E166" s="41" t="s">
        <v>25</v>
      </c>
      <c r="F166" s="38" t="s">
        <v>238</v>
      </c>
      <c r="G166" s="38"/>
      <c r="H166" s="39">
        <f>H167</f>
        <v>198.62479999999999</v>
      </c>
      <c r="I166" s="39">
        <f>I167</f>
        <v>198.62479999999999</v>
      </c>
      <c r="J166" s="39">
        <f>J167</f>
        <v>198.62479999999999</v>
      </c>
      <c r="K166" s="55">
        <f>J166/I166*100</f>
        <v>100</v>
      </c>
    </row>
    <row r="167" spans="1:12" ht="25.5" customHeight="1">
      <c r="A167" s="8"/>
      <c r="B167" s="36" t="s">
        <v>70</v>
      </c>
      <c r="C167" s="32">
        <v>992</v>
      </c>
      <c r="D167" s="41" t="s">
        <v>36</v>
      </c>
      <c r="E167" s="41" t="s">
        <v>25</v>
      </c>
      <c r="F167" s="38" t="s">
        <v>238</v>
      </c>
      <c r="G167" s="38" t="s">
        <v>118</v>
      </c>
      <c r="H167" s="39">
        <v>198.62479999999999</v>
      </c>
      <c r="I167" s="39">
        <v>198.62479999999999</v>
      </c>
      <c r="J167" s="39">
        <v>198.62479999999999</v>
      </c>
      <c r="K167" s="55">
        <f t="shared" si="3"/>
        <v>100</v>
      </c>
    </row>
    <row r="168" spans="1:12">
      <c r="A168" s="8"/>
      <c r="B168" s="36" t="s">
        <v>102</v>
      </c>
      <c r="C168" s="32">
        <v>992</v>
      </c>
      <c r="D168" s="41" t="s">
        <v>36</v>
      </c>
      <c r="E168" s="41" t="s">
        <v>25</v>
      </c>
      <c r="F168" s="38" t="s">
        <v>239</v>
      </c>
      <c r="G168" s="38"/>
      <c r="H168" s="39">
        <f>H169</f>
        <v>1682.3449499999999</v>
      </c>
      <c r="I168" s="39">
        <f>I169</f>
        <v>1682.3449499999999</v>
      </c>
      <c r="J168" s="39">
        <f>J169</f>
        <v>1682.3449499999999</v>
      </c>
      <c r="K168" s="55">
        <f t="shared" si="3"/>
        <v>100</v>
      </c>
    </row>
    <row r="169" spans="1:12" ht="25.5">
      <c r="A169" s="8"/>
      <c r="B169" s="36" t="s">
        <v>70</v>
      </c>
      <c r="C169" s="32">
        <v>992</v>
      </c>
      <c r="D169" s="41" t="s">
        <v>36</v>
      </c>
      <c r="E169" s="41" t="s">
        <v>25</v>
      </c>
      <c r="F169" s="38" t="s">
        <v>239</v>
      </c>
      <c r="G169" s="38" t="s">
        <v>118</v>
      </c>
      <c r="H169" s="39">
        <v>1682.3449499999999</v>
      </c>
      <c r="I169" s="39">
        <v>1682.3449499999999</v>
      </c>
      <c r="J169" s="39">
        <v>1682.3449499999999</v>
      </c>
      <c r="K169" s="55">
        <f t="shared" si="3"/>
        <v>100</v>
      </c>
    </row>
    <row r="170" spans="1:12" ht="26.25" customHeight="1">
      <c r="A170" s="8"/>
      <c r="B170" s="36" t="s">
        <v>240</v>
      </c>
      <c r="C170" s="32">
        <v>992</v>
      </c>
      <c r="D170" s="41" t="s">
        <v>36</v>
      </c>
      <c r="E170" s="41" t="s">
        <v>25</v>
      </c>
      <c r="F170" s="38" t="s">
        <v>241</v>
      </c>
      <c r="G170" s="38"/>
      <c r="H170" s="39">
        <f>H171</f>
        <v>1785</v>
      </c>
      <c r="I170" s="39">
        <f>I171</f>
        <v>1785</v>
      </c>
      <c r="J170" s="39">
        <f>J171</f>
        <v>1785</v>
      </c>
      <c r="K170" s="55">
        <f t="shared" si="3"/>
        <v>100</v>
      </c>
    </row>
    <row r="171" spans="1:12" ht="25.5">
      <c r="A171" s="8"/>
      <c r="B171" s="36" t="s">
        <v>70</v>
      </c>
      <c r="C171" s="32">
        <v>992</v>
      </c>
      <c r="D171" s="41" t="s">
        <v>36</v>
      </c>
      <c r="E171" s="41" t="s">
        <v>25</v>
      </c>
      <c r="F171" s="38" t="s">
        <v>241</v>
      </c>
      <c r="G171" s="38" t="s">
        <v>118</v>
      </c>
      <c r="H171" s="39">
        <v>1785</v>
      </c>
      <c r="I171" s="39">
        <v>1785</v>
      </c>
      <c r="J171" s="39">
        <v>1785</v>
      </c>
      <c r="K171" s="55">
        <f t="shared" si="3"/>
        <v>100</v>
      </c>
      <c r="L171" s="26"/>
    </row>
    <row r="172" spans="1:12">
      <c r="A172" s="8"/>
      <c r="B172" s="57" t="s">
        <v>41</v>
      </c>
      <c r="C172" s="32">
        <v>992</v>
      </c>
      <c r="D172" s="52" t="s">
        <v>42</v>
      </c>
      <c r="E172" s="52"/>
      <c r="F172" s="52"/>
      <c r="G172" s="53"/>
      <c r="H172" s="35">
        <f>H173</f>
        <v>82.558999999999997</v>
      </c>
      <c r="I172" s="35">
        <f>I173</f>
        <v>82.558999999999997</v>
      </c>
      <c r="J172" s="35">
        <f>J173</f>
        <v>82.558999999999997</v>
      </c>
      <c r="K172" s="55">
        <f t="shared" si="3"/>
        <v>100</v>
      </c>
    </row>
    <row r="173" spans="1:12">
      <c r="A173" s="8"/>
      <c r="B173" s="24" t="s">
        <v>43</v>
      </c>
      <c r="C173" s="32">
        <v>992</v>
      </c>
      <c r="D173" s="41" t="s">
        <v>42</v>
      </c>
      <c r="E173" s="41" t="s">
        <v>42</v>
      </c>
      <c r="F173" s="41"/>
      <c r="G173" s="43"/>
      <c r="H173" s="39">
        <f>H174</f>
        <v>82.558999999999997</v>
      </c>
      <c r="I173" s="39">
        <f>I174</f>
        <v>82.558999999999997</v>
      </c>
      <c r="J173" s="39">
        <f>J174</f>
        <v>82.558999999999997</v>
      </c>
      <c r="K173" s="55">
        <f t="shared" ref="K173:K176" si="5">J173/I173*100</f>
        <v>100</v>
      </c>
    </row>
    <row r="174" spans="1:12" ht="38.25">
      <c r="A174" s="8"/>
      <c r="B174" s="24" t="s">
        <v>103</v>
      </c>
      <c r="C174" s="32">
        <v>992</v>
      </c>
      <c r="D174" s="41" t="s">
        <v>42</v>
      </c>
      <c r="E174" s="41" t="s">
        <v>42</v>
      </c>
      <c r="F174" s="43" t="s">
        <v>242</v>
      </c>
      <c r="G174" s="43"/>
      <c r="H174" s="39">
        <f>H175</f>
        <v>82.558999999999997</v>
      </c>
      <c r="I174" s="39">
        <f>I175</f>
        <v>82.558999999999997</v>
      </c>
      <c r="J174" s="39">
        <f>J175</f>
        <v>82.558999999999997</v>
      </c>
      <c r="K174" s="55">
        <f t="shared" si="5"/>
        <v>100</v>
      </c>
    </row>
    <row r="175" spans="1:12" ht="53.25" customHeight="1">
      <c r="A175" s="8"/>
      <c r="B175" s="24" t="s">
        <v>243</v>
      </c>
      <c r="C175" s="32">
        <v>992</v>
      </c>
      <c r="D175" s="41" t="s">
        <v>42</v>
      </c>
      <c r="E175" s="41" t="s">
        <v>42</v>
      </c>
      <c r="F175" s="43" t="s">
        <v>244</v>
      </c>
      <c r="G175" s="43"/>
      <c r="H175" s="39">
        <f>H176</f>
        <v>82.558999999999997</v>
      </c>
      <c r="I175" s="39">
        <f>I176</f>
        <v>82.558999999999997</v>
      </c>
      <c r="J175" s="39">
        <f>J176</f>
        <v>82.558999999999997</v>
      </c>
      <c r="K175" s="55">
        <f t="shared" si="5"/>
        <v>100</v>
      </c>
    </row>
    <row r="176" spans="1:12" ht="12.75" customHeight="1">
      <c r="A176" s="8"/>
      <c r="B176" s="24" t="s">
        <v>104</v>
      </c>
      <c r="C176" s="32">
        <v>992</v>
      </c>
      <c r="D176" s="41" t="s">
        <v>42</v>
      </c>
      <c r="E176" s="41" t="s">
        <v>42</v>
      </c>
      <c r="F176" s="43" t="s">
        <v>245</v>
      </c>
      <c r="G176" s="43"/>
      <c r="H176" s="39">
        <f>H177</f>
        <v>82.558999999999997</v>
      </c>
      <c r="I176" s="39">
        <f>I177</f>
        <v>82.558999999999997</v>
      </c>
      <c r="J176" s="39">
        <f>J177</f>
        <v>82.558999999999997</v>
      </c>
      <c r="K176" s="55">
        <f t="shared" si="5"/>
        <v>100</v>
      </c>
    </row>
    <row r="177" spans="1:11">
      <c r="A177" s="8"/>
      <c r="B177" s="22" t="s">
        <v>106</v>
      </c>
      <c r="C177" s="32">
        <v>992</v>
      </c>
      <c r="D177" s="41" t="s">
        <v>42</v>
      </c>
      <c r="E177" s="41" t="s">
        <v>42</v>
      </c>
      <c r="F177" s="43" t="s">
        <v>245</v>
      </c>
      <c r="G177" s="43" t="s">
        <v>121</v>
      </c>
      <c r="H177" s="39">
        <v>82.558999999999997</v>
      </c>
      <c r="I177" s="39">
        <v>82.558999999999997</v>
      </c>
      <c r="J177" s="39">
        <v>82.558999999999997</v>
      </c>
      <c r="K177" s="55">
        <f>J177/I177*100</f>
        <v>100</v>
      </c>
    </row>
    <row r="178" spans="1:11">
      <c r="A178" s="8"/>
      <c r="B178" s="57" t="s">
        <v>44</v>
      </c>
      <c r="C178" s="32">
        <v>992</v>
      </c>
      <c r="D178" s="52" t="s">
        <v>45</v>
      </c>
      <c r="E178" s="52"/>
      <c r="F178" s="53"/>
      <c r="G178" s="53"/>
      <c r="H178" s="35">
        <f>H179</f>
        <v>11048.492</v>
      </c>
      <c r="I178" s="35">
        <f>I179</f>
        <v>11048.492</v>
      </c>
      <c r="J178" s="35">
        <f>J179</f>
        <v>11048.492</v>
      </c>
      <c r="K178" s="55">
        <f t="shared" si="3"/>
        <v>100</v>
      </c>
    </row>
    <row r="179" spans="1:11">
      <c r="A179" s="8"/>
      <c r="B179" s="24" t="s">
        <v>46</v>
      </c>
      <c r="C179" s="32">
        <v>992</v>
      </c>
      <c r="D179" s="41" t="s">
        <v>45</v>
      </c>
      <c r="E179" s="41" t="s">
        <v>9</v>
      </c>
      <c r="F179" s="43"/>
      <c r="G179" s="43"/>
      <c r="H179" s="39">
        <f>H180+H205+H209+H213</f>
        <v>11048.492</v>
      </c>
      <c r="I179" s="39">
        <f>I180+I205+I209+I213</f>
        <v>11048.492</v>
      </c>
      <c r="J179" s="39">
        <f>J180+J205+J209+J213</f>
        <v>11048.492</v>
      </c>
      <c r="K179" s="55">
        <f t="shared" si="3"/>
        <v>100</v>
      </c>
    </row>
    <row r="180" spans="1:11" ht="38.25" customHeight="1">
      <c r="A180" s="18"/>
      <c r="B180" s="36" t="s">
        <v>107</v>
      </c>
      <c r="C180" s="32">
        <v>992</v>
      </c>
      <c r="D180" s="41" t="s">
        <v>45</v>
      </c>
      <c r="E180" s="41" t="s">
        <v>9</v>
      </c>
      <c r="F180" s="43" t="s">
        <v>246</v>
      </c>
      <c r="G180" s="43"/>
      <c r="H180" s="39">
        <f>H181+H185+H192+H189</f>
        <v>9212.4930000000004</v>
      </c>
      <c r="I180" s="39">
        <f>I181+I185+I192+I189</f>
        <v>9212.4930000000004</v>
      </c>
      <c r="J180" s="39">
        <f>J181+J185+J192+J189</f>
        <v>9212.4930000000004</v>
      </c>
      <c r="K180" s="55">
        <f>J180/I180*100</f>
        <v>100</v>
      </c>
    </row>
    <row r="181" spans="1:11" ht="38.25">
      <c r="A181" s="8"/>
      <c r="B181" s="36" t="s">
        <v>108</v>
      </c>
      <c r="C181" s="32">
        <v>992</v>
      </c>
      <c r="D181" s="41" t="s">
        <v>45</v>
      </c>
      <c r="E181" s="41" t="s">
        <v>9</v>
      </c>
      <c r="F181" s="43" t="s">
        <v>247</v>
      </c>
      <c r="G181" s="43"/>
      <c r="H181" s="39">
        <f>H182</f>
        <v>4325.5</v>
      </c>
      <c r="I181" s="39">
        <f>I182</f>
        <v>4325.5</v>
      </c>
      <c r="J181" s="39">
        <f>J182</f>
        <v>4325.5</v>
      </c>
      <c r="K181" s="55">
        <f>J181/I181*100</f>
        <v>100</v>
      </c>
    </row>
    <row r="182" spans="1:11" ht="38.25" customHeight="1">
      <c r="A182" s="8"/>
      <c r="B182" s="36" t="s">
        <v>248</v>
      </c>
      <c r="C182" s="32">
        <v>992</v>
      </c>
      <c r="D182" s="41" t="s">
        <v>45</v>
      </c>
      <c r="E182" s="41" t="s">
        <v>9</v>
      </c>
      <c r="F182" s="43" t="s">
        <v>249</v>
      </c>
      <c r="G182" s="43"/>
      <c r="H182" s="39">
        <f>H183</f>
        <v>4325.5</v>
      </c>
      <c r="I182" s="39">
        <f>I183</f>
        <v>4325.5</v>
      </c>
      <c r="J182" s="39">
        <f>J183</f>
        <v>4325.5</v>
      </c>
      <c r="K182" s="55">
        <f>J182/I182*100</f>
        <v>100</v>
      </c>
    </row>
    <row r="183" spans="1:11" ht="25.5">
      <c r="A183" s="8"/>
      <c r="B183" s="6" t="s">
        <v>62</v>
      </c>
      <c r="C183" s="32">
        <v>992</v>
      </c>
      <c r="D183" s="41" t="s">
        <v>45</v>
      </c>
      <c r="E183" s="41" t="s">
        <v>9</v>
      </c>
      <c r="F183" s="43" t="s">
        <v>250</v>
      </c>
      <c r="G183" s="43"/>
      <c r="H183" s="39">
        <f>H184</f>
        <v>4325.5</v>
      </c>
      <c r="I183" s="39">
        <f>I184</f>
        <v>4325.5</v>
      </c>
      <c r="J183" s="39">
        <f>J184</f>
        <v>4325.5</v>
      </c>
      <c r="K183" s="55">
        <f>J183/I183*100</f>
        <v>100</v>
      </c>
    </row>
    <row r="184" spans="1:11">
      <c r="A184" s="8"/>
      <c r="B184" s="22" t="s">
        <v>106</v>
      </c>
      <c r="C184" s="32">
        <v>992</v>
      </c>
      <c r="D184" s="41" t="s">
        <v>45</v>
      </c>
      <c r="E184" s="41" t="s">
        <v>9</v>
      </c>
      <c r="F184" s="43" t="s">
        <v>250</v>
      </c>
      <c r="G184" s="43" t="s">
        <v>121</v>
      </c>
      <c r="H184" s="92">
        <f>4368.336-42.836</f>
        <v>4325.5</v>
      </c>
      <c r="I184" s="92">
        <f>4368.336-42.836</f>
        <v>4325.5</v>
      </c>
      <c r="J184" s="92">
        <f>4368.336-42.836</f>
        <v>4325.5</v>
      </c>
      <c r="K184" s="55">
        <f t="shared" si="3"/>
        <v>100</v>
      </c>
    </row>
    <row r="185" spans="1:11" ht="25.5">
      <c r="A185" s="8"/>
      <c r="B185" s="36" t="s">
        <v>109</v>
      </c>
      <c r="C185" s="32">
        <v>992</v>
      </c>
      <c r="D185" s="41" t="s">
        <v>45</v>
      </c>
      <c r="E185" s="41" t="s">
        <v>9</v>
      </c>
      <c r="F185" s="50" t="s">
        <v>251</v>
      </c>
      <c r="G185" s="43"/>
      <c r="H185" s="39">
        <f>H186</f>
        <v>140.61599999999999</v>
      </c>
      <c r="I185" s="39">
        <f>I186</f>
        <v>140.61599999999999</v>
      </c>
      <c r="J185" s="39">
        <f>J186</f>
        <v>140.61599999999999</v>
      </c>
      <c r="K185" s="55">
        <f t="shared" si="3"/>
        <v>100</v>
      </c>
    </row>
    <row r="186" spans="1:11" ht="25.5">
      <c r="A186" s="8"/>
      <c r="B186" s="36" t="s">
        <v>252</v>
      </c>
      <c r="C186" s="32">
        <v>992</v>
      </c>
      <c r="D186" s="41" t="s">
        <v>45</v>
      </c>
      <c r="E186" s="41" t="s">
        <v>9</v>
      </c>
      <c r="F186" s="50" t="s">
        <v>253</v>
      </c>
      <c r="G186" s="43"/>
      <c r="H186" s="39">
        <f>H187</f>
        <v>140.61599999999999</v>
      </c>
      <c r="I186" s="39">
        <f>I187</f>
        <v>140.61599999999999</v>
      </c>
      <c r="J186" s="39">
        <f>J187</f>
        <v>140.61599999999999</v>
      </c>
      <c r="K186" s="55">
        <f t="shared" si="3"/>
        <v>100</v>
      </c>
    </row>
    <row r="187" spans="1:11" ht="25.5">
      <c r="A187" s="8"/>
      <c r="B187" s="6" t="s">
        <v>62</v>
      </c>
      <c r="C187" s="32">
        <v>992</v>
      </c>
      <c r="D187" s="41" t="s">
        <v>45</v>
      </c>
      <c r="E187" s="41" t="s">
        <v>9</v>
      </c>
      <c r="F187" s="50" t="s">
        <v>254</v>
      </c>
      <c r="G187" s="43"/>
      <c r="H187" s="39">
        <f>H188</f>
        <v>140.61599999999999</v>
      </c>
      <c r="I187" s="39">
        <f>I188</f>
        <v>140.61599999999999</v>
      </c>
      <c r="J187" s="39">
        <f>J188</f>
        <v>140.61599999999999</v>
      </c>
      <c r="K187" s="55">
        <f t="shared" si="3"/>
        <v>100</v>
      </c>
    </row>
    <row r="188" spans="1:11">
      <c r="A188" s="8"/>
      <c r="B188" s="22" t="s">
        <v>106</v>
      </c>
      <c r="C188" s="32">
        <v>992</v>
      </c>
      <c r="D188" s="41" t="s">
        <v>45</v>
      </c>
      <c r="E188" s="41" t="s">
        <v>9</v>
      </c>
      <c r="F188" s="50" t="s">
        <v>254</v>
      </c>
      <c r="G188" s="43" t="s">
        <v>121</v>
      </c>
      <c r="H188" s="39">
        <f>214.6-73.984</f>
        <v>140.61599999999999</v>
      </c>
      <c r="I188" s="39">
        <f>214.6-73.984</f>
        <v>140.61599999999999</v>
      </c>
      <c r="J188" s="39">
        <f>214.6-73.984</f>
        <v>140.61599999999999</v>
      </c>
      <c r="K188" s="55">
        <f t="shared" si="3"/>
        <v>100</v>
      </c>
    </row>
    <row r="189" spans="1:11" ht="25.5">
      <c r="A189" s="8"/>
      <c r="B189" s="22" t="s">
        <v>252</v>
      </c>
      <c r="C189" s="32">
        <v>992</v>
      </c>
      <c r="D189" s="41" t="s">
        <v>45</v>
      </c>
      <c r="E189" s="41" t="s">
        <v>9</v>
      </c>
      <c r="F189" s="50" t="s">
        <v>255</v>
      </c>
      <c r="G189" s="43"/>
      <c r="H189" s="39">
        <f>H190</f>
        <v>701.9</v>
      </c>
      <c r="I189" s="39">
        <f>I190</f>
        <v>701.9</v>
      </c>
      <c r="J189" s="39">
        <f>J190</f>
        <v>701.9</v>
      </c>
      <c r="K189" s="55">
        <f t="shared" si="3"/>
        <v>100</v>
      </c>
    </row>
    <row r="190" spans="1:11" ht="63.75">
      <c r="A190" s="8"/>
      <c r="B190" s="22" t="s">
        <v>256</v>
      </c>
      <c r="C190" s="32">
        <v>992</v>
      </c>
      <c r="D190" s="41" t="s">
        <v>45</v>
      </c>
      <c r="E190" s="41" t="s">
        <v>9</v>
      </c>
      <c r="F190" s="50" t="s">
        <v>257</v>
      </c>
      <c r="G190" s="43"/>
      <c r="H190" s="39">
        <f>H191</f>
        <v>701.9</v>
      </c>
      <c r="I190" s="39">
        <f>I191</f>
        <v>701.9</v>
      </c>
      <c r="J190" s="39">
        <f>J191</f>
        <v>701.9</v>
      </c>
      <c r="K190" s="55">
        <f t="shared" si="3"/>
        <v>100</v>
      </c>
    </row>
    <row r="191" spans="1:11">
      <c r="A191" s="8"/>
      <c r="B191" s="22" t="s">
        <v>106</v>
      </c>
      <c r="C191" s="32">
        <v>992</v>
      </c>
      <c r="D191" s="41" t="s">
        <v>45</v>
      </c>
      <c r="E191" s="41" t="s">
        <v>9</v>
      </c>
      <c r="F191" s="50" t="s">
        <v>257</v>
      </c>
      <c r="G191" s="43" t="s">
        <v>121</v>
      </c>
      <c r="H191" s="39">
        <v>701.9</v>
      </c>
      <c r="I191" s="39">
        <v>701.9</v>
      </c>
      <c r="J191" s="39">
        <v>701.9</v>
      </c>
      <c r="K191" s="55">
        <f t="shared" si="3"/>
        <v>100</v>
      </c>
    </row>
    <row r="192" spans="1:11">
      <c r="A192" s="8"/>
      <c r="B192" s="36" t="s">
        <v>110</v>
      </c>
      <c r="C192" s="32">
        <v>992</v>
      </c>
      <c r="D192" s="41" t="s">
        <v>45</v>
      </c>
      <c r="E192" s="41" t="s">
        <v>9</v>
      </c>
      <c r="F192" s="50" t="s">
        <v>258</v>
      </c>
      <c r="G192" s="43"/>
      <c r="H192" s="39">
        <f>H193+H196+H199+H202+H204</f>
        <v>4044.4769999999999</v>
      </c>
      <c r="I192" s="39">
        <f>I193+I196+I199+I202+I204</f>
        <v>4044.4769999999999</v>
      </c>
      <c r="J192" s="39">
        <f>J193+J196+J199+J202+J204</f>
        <v>4044.4769999999999</v>
      </c>
      <c r="K192" s="55">
        <f t="shared" si="3"/>
        <v>100</v>
      </c>
    </row>
    <row r="193" spans="1:11" ht="25.5">
      <c r="A193" s="8"/>
      <c r="B193" s="36" t="s">
        <v>259</v>
      </c>
      <c r="C193" s="32">
        <v>992</v>
      </c>
      <c r="D193" s="41" t="s">
        <v>45</v>
      </c>
      <c r="E193" s="41" t="s">
        <v>9</v>
      </c>
      <c r="F193" s="50" t="s">
        <v>260</v>
      </c>
      <c r="G193" s="43"/>
      <c r="H193" s="39">
        <f>H194</f>
        <v>30</v>
      </c>
      <c r="I193" s="39">
        <f>I194</f>
        <v>30</v>
      </c>
      <c r="J193" s="39">
        <f>J194</f>
        <v>30</v>
      </c>
      <c r="K193" s="55">
        <f t="shared" si="3"/>
        <v>100</v>
      </c>
    </row>
    <row r="194" spans="1:11" ht="25.5">
      <c r="A194" s="8"/>
      <c r="B194" s="22" t="s">
        <v>47</v>
      </c>
      <c r="C194" s="32">
        <v>992</v>
      </c>
      <c r="D194" s="41" t="s">
        <v>45</v>
      </c>
      <c r="E194" s="41" t="s">
        <v>9</v>
      </c>
      <c r="F194" s="27">
        <v>6530151440</v>
      </c>
      <c r="G194" s="8"/>
      <c r="H194" s="55">
        <f>H195</f>
        <v>30</v>
      </c>
      <c r="I194" s="55">
        <f>I195</f>
        <v>30</v>
      </c>
      <c r="J194" s="55">
        <f>J195</f>
        <v>30</v>
      </c>
      <c r="K194" s="55">
        <f t="shared" si="3"/>
        <v>100</v>
      </c>
    </row>
    <row r="195" spans="1:11">
      <c r="A195" s="8"/>
      <c r="B195" s="22" t="s">
        <v>15</v>
      </c>
      <c r="C195" s="32">
        <v>992</v>
      </c>
      <c r="D195" s="41" t="s">
        <v>45</v>
      </c>
      <c r="E195" s="41" t="s">
        <v>9</v>
      </c>
      <c r="F195" s="27">
        <v>6530151440</v>
      </c>
      <c r="G195" s="43" t="s">
        <v>16</v>
      </c>
      <c r="H195" s="55">
        <v>30</v>
      </c>
      <c r="I195" s="55">
        <v>30</v>
      </c>
      <c r="J195" s="55">
        <v>30</v>
      </c>
      <c r="K195" s="55">
        <f t="shared" si="3"/>
        <v>100</v>
      </c>
    </row>
    <row r="196" spans="1:11" ht="25.5">
      <c r="A196" s="8"/>
      <c r="B196" s="90" t="s">
        <v>261</v>
      </c>
      <c r="C196" s="32">
        <v>992</v>
      </c>
      <c r="D196" s="41" t="s">
        <v>45</v>
      </c>
      <c r="E196" s="41" t="s">
        <v>9</v>
      </c>
      <c r="F196" s="27">
        <v>6530200000</v>
      </c>
      <c r="G196" s="43"/>
      <c r="H196" s="55">
        <f>H197</f>
        <v>3150</v>
      </c>
      <c r="I196" s="55">
        <f>I197</f>
        <v>3150</v>
      </c>
      <c r="J196" s="55">
        <f>J197</f>
        <v>3150</v>
      </c>
      <c r="K196" s="55">
        <f t="shared" si="3"/>
        <v>100</v>
      </c>
    </row>
    <row r="197" spans="1:11" ht="39.75" customHeight="1">
      <c r="A197" s="8"/>
      <c r="B197" s="90" t="s">
        <v>262</v>
      </c>
      <c r="C197" s="32">
        <v>992</v>
      </c>
      <c r="D197" s="41" t="s">
        <v>45</v>
      </c>
      <c r="E197" s="41" t="s">
        <v>9</v>
      </c>
      <c r="F197" s="27">
        <v>6530260030</v>
      </c>
      <c r="G197" s="43"/>
      <c r="H197" s="55">
        <f>H198</f>
        <v>3150</v>
      </c>
      <c r="I197" s="55">
        <f>I198</f>
        <v>3150</v>
      </c>
      <c r="J197" s="55">
        <f>J198</f>
        <v>3150</v>
      </c>
      <c r="K197" s="55">
        <f t="shared" si="3"/>
        <v>100</v>
      </c>
    </row>
    <row r="198" spans="1:11">
      <c r="A198" s="8"/>
      <c r="B198" s="22" t="s">
        <v>106</v>
      </c>
      <c r="C198" s="32">
        <v>992</v>
      </c>
      <c r="D198" s="41" t="s">
        <v>45</v>
      </c>
      <c r="E198" s="41" t="s">
        <v>9</v>
      </c>
      <c r="F198" s="27">
        <v>6530260030</v>
      </c>
      <c r="G198" s="43" t="s">
        <v>121</v>
      </c>
      <c r="H198" s="55">
        <v>3150</v>
      </c>
      <c r="I198" s="55">
        <v>3150</v>
      </c>
      <c r="J198" s="55">
        <v>3150</v>
      </c>
      <c r="K198" s="55">
        <f t="shared" si="3"/>
        <v>100</v>
      </c>
    </row>
    <row r="199" spans="1:11" ht="51">
      <c r="A199" s="8"/>
      <c r="B199" s="90" t="s">
        <v>263</v>
      </c>
      <c r="C199" s="32">
        <v>992</v>
      </c>
      <c r="D199" s="41" t="s">
        <v>45</v>
      </c>
      <c r="E199" s="41" t="s">
        <v>9</v>
      </c>
      <c r="F199" s="27">
        <v>6530260050</v>
      </c>
      <c r="G199" s="43"/>
      <c r="H199" s="55">
        <f>H200</f>
        <v>450</v>
      </c>
      <c r="I199" s="55">
        <f>I200</f>
        <v>450</v>
      </c>
      <c r="J199" s="55">
        <f>J200</f>
        <v>450</v>
      </c>
      <c r="K199" s="55">
        <f t="shared" si="3"/>
        <v>100</v>
      </c>
    </row>
    <row r="200" spans="1:11" ht="25.5">
      <c r="A200" s="8"/>
      <c r="B200" s="21" t="s">
        <v>112</v>
      </c>
      <c r="C200" s="32">
        <v>992</v>
      </c>
      <c r="D200" s="41" t="s">
        <v>45</v>
      </c>
      <c r="E200" s="41" t="s">
        <v>9</v>
      </c>
      <c r="F200" s="27">
        <v>6530260050</v>
      </c>
      <c r="G200" s="43" t="s">
        <v>121</v>
      </c>
      <c r="H200" s="55">
        <v>450</v>
      </c>
      <c r="I200" s="55">
        <v>450</v>
      </c>
      <c r="J200" s="55">
        <v>450</v>
      </c>
      <c r="K200" s="55">
        <f t="shared" si="3"/>
        <v>100</v>
      </c>
    </row>
    <row r="201" spans="1:11" ht="38.25" customHeight="1">
      <c r="A201" s="8"/>
      <c r="B201" s="90" t="s">
        <v>264</v>
      </c>
      <c r="C201" s="32">
        <v>992</v>
      </c>
      <c r="D201" s="41" t="s">
        <v>45</v>
      </c>
      <c r="E201" s="41" t="s">
        <v>9</v>
      </c>
      <c r="F201" s="27">
        <v>6530209020</v>
      </c>
      <c r="G201" s="43"/>
      <c r="H201" s="55">
        <f>H202</f>
        <v>114.47699999999999</v>
      </c>
      <c r="I201" s="55">
        <f>I202</f>
        <v>114.47699999999999</v>
      </c>
      <c r="J201" s="55">
        <f>J202</f>
        <v>114.47699999999999</v>
      </c>
      <c r="K201" s="55">
        <f t="shared" si="3"/>
        <v>100</v>
      </c>
    </row>
    <row r="202" spans="1:11" ht="25.5">
      <c r="A202" s="8"/>
      <c r="B202" s="21" t="s">
        <v>265</v>
      </c>
      <c r="C202" s="32">
        <v>992</v>
      </c>
      <c r="D202" s="41" t="s">
        <v>45</v>
      </c>
      <c r="E202" s="41" t="s">
        <v>9</v>
      </c>
      <c r="F202" s="27">
        <v>6530209020</v>
      </c>
      <c r="G202" s="43" t="s">
        <v>121</v>
      </c>
      <c r="H202" s="55">
        <f>116.82-2.343</f>
        <v>114.47699999999999</v>
      </c>
      <c r="I202" s="55">
        <f>116.82-2.343</f>
        <v>114.47699999999999</v>
      </c>
      <c r="J202" s="55">
        <f>116.82-2.343</f>
        <v>114.47699999999999</v>
      </c>
      <c r="K202" s="55">
        <f t="shared" si="3"/>
        <v>100</v>
      </c>
    </row>
    <row r="203" spans="1:11">
      <c r="A203" s="8"/>
      <c r="B203" s="36" t="s">
        <v>111</v>
      </c>
      <c r="C203" s="32">
        <v>992</v>
      </c>
      <c r="D203" s="41" t="s">
        <v>45</v>
      </c>
      <c r="E203" s="41" t="s">
        <v>9</v>
      </c>
      <c r="F203" s="27">
        <v>6530360030</v>
      </c>
      <c r="G203" s="43"/>
      <c r="H203" s="55">
        <f>H204</f>
        <v>300</v>
      </c>
      <c r="I203" s="55">
        <f>I204</f>
        <v>300</v>
      </c>
      <c r="J203" s="55">
        <f>J204</f>
        <v>300</v>
      </c>
      <c r="K203" s="55">
        <f t="shared" si="3"/>
        <v>100</v>
      </c>
    </row>
    <row r="204" spans="1:11" ht="25.5">
      <c r="A204" s="8"/>
      <c r="B204" s="21" t="s">
        <v>266</v>
      </c>
      <c r="C204" s="32">
        <v>992</v>
      </c>
      <c r="D204" s="41" t="s">
        <v>45</v>
      </c>
      <c r="E204" s="41" t="s">
        <v>9</v>
      </c>
      <c r="F204" s="27">
        <v>6530360030</v>
      </c>
      <c r="G204" s="43" t="s">
        <v>121</v>
      </c>
      <c r="H204" s="55">
        <v>300</v>
      </c>
      <c r="I204" s="55">
        <v>300</v>
      </c>
      <c r="J204" s="55">
        <v>300</v>
      </c>
      <c r="K204" s="55">
        <f t="shared" si="3"/>
        <v>100</v>
      </c>
    </row>
    <row r="205" spans="1:11" ht="39.75" customHeight="1">
      <c r="A205" s="8"/>
      <c r="B205" s="36" t="s">
        <v>83</v>
      </c>
      <c r="C205" s="32">
        <v>992</v>
      </c>
      <c r="D205" s="41" t="s">
        <v>45</v>
      </c>
      <c r="E205" s="41" t="s">
        <v>9</v>
      </c>
      <c r="F205" s="27">
        <v>5400000000</v>
      </c>
      <c r="G205" s="8"/>
      <c r="H205" s="55">
        <f>H207</f>
        <v>110</v>
      </c>
      <c r="I205" s="55">
        <f>I207</f>
        <v>110</v>
      </c>
      <c r="J205" s="55">
        <f>J207</f>
        <v>110</v>
      </c>
      <c r="K205" s="55">
        <f t="shared" si="3"/>
        <v>100</v>
      </c>
    </row>
    <row r="206" spans="1:11" ht="38.25">
      <c r="A206" s="8"/>
      <c r="B206" s="36" t="s">
        <v>167</v>
      </c>
      <c r="C206" s="32">
        <v>992</v>
      </c>
      <c r="D206" s="41" t="s">
        <v>45</v>
      </c>
      <c r="E206" s="41" t="s">
        <v>9</v>
      </c>
      <c r="F206" s="27">
        <v>5400100000</v>
      </c>
      <c r="G206" s="8"/>
      <c r="H206" s="55">
        <f>H207</f>
        <v>110</v>
      </c>
      <c r="I206" s="55">
        <f>I207</f>
        <v>110</v>
      </c>
      <c r="J206" s="55">
        <f>J207</f>
        <v>110</v>
      </c>
      <c r="K206" s="55">
        <f t="shared" si="3"/>
        <v>100</v>
      </c>
    </row>
    <row r="207" spans="1:11" ht="25.5">
      <c r="A207" s="8"/>
      <c r="B207" s="36" t="s">
        <v>84</v>
      </c>
      <c r="C207" s="32">
        <v>992</v>
      </c>
      <c r="D207" s="41" t="s">
        <v>45</v>
      </c>
      <c r="E207" s="41" t="s">
        <v>9</v>
      </c>
      <c r="F207" s="27">
        <v>5400110060</v>
      </c>
      <c r="G207" s="8"/>
      <c r="H207" s="55">
        <f>H208</f>
        <v>110</v>
      </c>
      <c r="I207" s="55">
        <f>I208</f>
        <v>110</v>
      </c>
      <c r="J207" s="55">
        <f>J208</f>
        <v>110</v>
      </c>
      <c r="K207" s="55">
        <f t="shared" si="3"/>
        <v>100</v>
      </c>
    </row>
    <row r="208" spans="1:11">
      <c r="A208" s="8"/>
      <c r="B208" s="22" t="s">
        <v>106</v>
      </c>
      <c r="C208" s="32">
        <v>992</v>
      </c>
      <c r="D208" s="41" t="s">
        <v>45</v>
      </c>
      <c r="E208" s="41" t="s">
        <v>9</v>
      </c>
      <c r="F208" s="27">
        <v>5400110060</v>
      </c>
      <c r="G208" s="8">
        <v>610</v>
      </c>
      <c r="H208" s="55">
        <v>110</v>
      </c>
      <c r="I208" s="55">
        <v>110</v>
      </c>
      <c r="J208" s="55">
        <v>110</v>
      </c>
      <c r="K208" s="55">
        <f t="shared" si="3"/>
        <v>100</v>
      </c>
    </row>
    <row r="209" spans="1:11" ht="65.25" customHeight="1">
      <c r="A209" s="8"/>
      <c r="B209" s="22" t="s">
        <v>113</v>
      </c>
      <c r="C209" s="32">
        <v>992</v>
      </c>
      <c r="D209" s="41" t="s">
        <v>45</v>
      </c>
      <c r="E209" s="41" t="s">
        <v>9</v>
      </c>
      <c r="F209" s="27">
        <v>6600000000</v>
      </c>
      <c r="G209" s="43"/>
      <c r="H209" s="55">
        <f>H210</f>
        <v>99.698999999999998</v>
      </c>
      <c r="I209" s="55">
        <f>I210</f>
        <v>99.698999999999998</v>
      </c>
      <c r="J209" s="55">
        <f>J210</f>
        <v>99.698999999999998</v>
      </c>
      <c r="K209" s="55">
        <f t="shared" si="3"/>
        <v>100</v>
      </c>
    </row>
    <row r="210" spans="1:11" ht="25.5">
      <c r="A210" s="8"/>
      <c r="B210" s="22" t="s">
        <v>267</v>
      </c>
      <c r="C210" s="32">
        <v>992</v>
      </c>
      <c r="D210" s="41" t="s">
        <v>45</v>
      </c>
      <c r="E210" s="41" t="s">
        <v>9</v>
      </c>
      <c r="F210" s="27">
        <v>6600100000</v>
      </c>
      <c r="G210" s="43"/>
      <c r="H210" s="55">
        <f>H211</f>
        <v>99.698999999999998</v>
      </c>
      <c r="I210" s="55">
        <f>I211</f>
        <v>99.698999999999998</v>
      </c>
      <c r="J210" s="55">
        <f>J211</f>
        <v>99.698999999999998</v>
      </c>
      <c r="K210" s="55">
        <f t="shared" ref="K210:K228" si="6">J210/I210*100</f>
        <v>100</v>
      </c>
    </row>
    <row r="211" spans="1:11" ht="38.25">
      <c r="A211" s="8"/>
      <c r="B211" s="22" t="s">
        <v>114</v>
      </c>
      <c r="C211" s="32">
        <v>992</v>
      </c>
      <c r="D211" s="41" t="s">
        <v>45</v>
      </c>
      <c r="E211" s="41" t="s">
        <v>9</v>
      </c>
      <c r="F211" s="27">
        <v>6600110250</v>
      </c>
      <c r="G211" s="43"/>
      <c r="H211" s="55">
        <f>H212</f>
        <v>99.698999999999998</v>
      </c>
      <c r="I211" s="55">
        <f>I212</f>
        <v>99.698999999999998</v>
      </c>
      <c r="J211" s="55">
        <f>J212</f>
        <v>99.698999999999998</v>
      </c>
      <c r="K211" s="55">
        <f t="shared" si="6"/>
        <v>100</v>
      </c>
    </row>
    <row r="212" spans="1:11" ht="25.5">
      <c r="A212" s="8"/>
      <c r="B212" s="36" t="s">
        <v>70</v>
      </c>
      <c r="C212" s="32">
        <v>992</v>
      </c>
      <c r="D212" s="41" t="s">
        <v>45</v>
      </c>
      <c r="E212" s="41" t="s">
        <v>9</v>
      </c>
      <c r="F212" s="27">
        <v>6600110250</v>
      </c>
      <c r="G212" s="43" t="s">
        <v>118</v>
      </c>
      <c r="H212" s="55">
        <f>100-0.301</f>
        <v>99.698999999999998</v>
      </c>
      <c r="I212" s="55">
        <f>100-0.301</f>
        <v>99.698999999999998</v>
      </c>
      <c r="J212" s="55">
        <f>100-0.301</f>
        <v>99.698999999999998</v>
      </c>
      <c r="K212" s="55">
        <f t="shared" si="6"/>
        <v>100</v>
      </c>
    </row>
    <row r="213" spans="1:11" ht="25.5">
      <c r="A213" s="8"/>
      <c r="B213" s="22" t="s">
        <v>132</v>
      </c>
      <c r="C213" s="32">
        <v>992</v>
      </c>
      <c r="D213" s="41" t="s">
        <v>45</v>
      </c>
      <c r="E213" s="41" t="s">
        <v>9</v>
      </c>
      <c r="F213" s="50" t="s">
        <v>140</v>
      </c>
      <c r="G213" s="43"/>
      <c r="H213" s="55">
        <f>H214</f>
        <v>1626.3</v>
      </c>
      <c r="I213" s="55">
        <f>I214</f>
        <v>1626.3</v>
      </c>
      <c r="J213" s="55">
        <f>J214</f>
        <v>1626.3</v>
      </c>
      <c r="K213" s="55">
        <f t="shared" si="6"/>
        <v>100</v>
      </c>
    </row>
    <row r="214" spans="1:11" ht="38.25">
      <c r="A214" s="8"/>
      <c r="B214" s="22" t="s">
        <v>268</v>
      </c>
      <c r="C214" s="32">
        <v>992</v>
      </c>
      <c r="D214" s="41" t="s">
        <v>45</v>
      </c>
      <c r="E214" s="41" t="s">
        <v>9</v>
      </c>
      <c r="F214" s="50">
        <v>8900000000</v>
      </c>
      <c r="G214" s="43"/>
      <c r="H214" s="55">
        <f>H215</f>
        <v>1626.3</v>
      </c>
      <c r="I214" s="55">
        <f>I215</f>
        <v>1626.3</v>
      </c>
      <c r="J214" s="55">
        <f>J215</f>
        <v>1626.3</v>
      </c>
      <c r="K214" s="55">
        <f t="shared" si="6"/>
        <v>100</v>
      </c>
    </row>
    <row r="215" spans="1:11" ht="90" customHeight="1">
      <c r="A215" s="8"/>
      <c r="B215" s="22" t="s">
        <v>105</v>
      </c>
      <c r="C215" s="32">
        <v>992</v>
      </c>
      <c r="D215" s="41" t="s">
        <v>45</v>
      </c>
      <c r="E215" s="41" t="s">
        <v>9</v>
      </c>
      <c r="F215" s="50">
        <v>8900060120</v>
      </c>
      <c r="G215" s="43" t="s">
        <v>121</v>
      </c>
      <c r="H215" s="55">
        <v>1626.3</v>
      </c>
      <c r="I215" s="55">
        <v>1626.3</v>
      </c>
      <c r="J215" s="55">
        <v>1626.3</v>
      </c>
      <c r="K215" s="55">
        <f t="shared" si="6"/>
        <v>100</v>
      </c>
    </row>
    <row r="216" spans="1:11">
      <c r="A216" s="8"/>
      <c r="B216" s="57" t="s">
        <v>269</v>
      </c>
      <c r="C216" s="78">
        <v>992</v>
      </c>
      <c r="D216" s="52" t="s">
        <v>270</v>
      </c>
      <c r="E216" s="52"/>
      <c r="F216" s="27"/>
      <c r="G216" s="53"/>
      <c r="H216" s="35">
        <f>H217</f>
        <v>108</v>
      </c>
      <c r="I216" s="35">
        <f>I217</f>
        <v>108</v>
      </c>
      <c r="J216" s="35">
        <f>J217</f>
        <v>108</v>
      </c>
      <c r="K216" s="55">
        <f t="shared" si="6"/>
        <v>100</v>
      </c>
    </row>
    <row r="217" spans="1:11">
      <c r="A217" s="8"/>
      <c r="B217" s="36" t="s">
        <v>271</v>
      </c>
      <c r="C217" s="32">
        <v>992</v>
      </c>
      <c r="D217" s="41" t="s">
        <v>270</v>
      </c>
      <c r="E217" s="41" t="s">
        <v>9</v>
      </c>
      <c r="F217" s="27"/>
      <c r="G217" s="43"/>
      <c r="H217" s="55">
        <f>H218</f>
        <v>108</v>
      </c>
      <c r="I217" s="55">
        <f>I218</f>
        <v>108</v>
      </c>
      <c r="J217" s="55">
        <f>J218</f>
        <v>108</v>
      </c>
      <c r="K217" s="55">
        <f t="shared" si="6"/>
        <v>100</v>
      </c>
    </row>
    <row r="218" spans="1:11" ht="78" customHeight="1">
      <c r="A218" s="8"/>
      <c r="B218" s="36" t="s">
        <v>272</v>
      </c>
      <c r="C218" s="32">
        <v>992</v>
      </c>
      <c r="D218" s="41" t="s">
        <v>270</v>
      </c>
      <c r="E218" s="41" t="s">
        <v>9</v>
      </c>
      <c r="F218" s="27" t="s">
        <v>273</v>
      </c>
      <c r="G218" s="43"/>
      <c r="H218" s="55">
        <f>H219</f>
        <v>108</v>
      </c>
      <c r="I218" s="55">
        <f>I219</f>
        <v>108</v>
      </c>
      <c r="J218" s="55">
        <f>J219</f>
        <v>108</v>
      </c>
      <c r="K218" s="55">
        <f t="shared" si="6"/>
        <v>100</v>
      </c>
    </row>
    <row r="219" spans="1:11" ht="39.75" customHeight="1">
      <c r="A219" s="8"/>
      <c r="B219" s="36" t="s">
        <v>274</v>
      </c>
      <c r="C219" s="32">
        <v>992</v>
      </c>
      <c r="D219" s="41" t="s">
        <v>270</v>
      </c>
      <c r="E219" s="41" t="s">
        <v>9</v>
      </c>
      <c r="F219" s="27" t="s">
        <v>275</v>
      </c>
      <c r="G219" s="43"/>
      <c r="H219" s="55">
        <f>H220</f>
        <v>108</v>
      </c>
      <c r="I219" s="55">
        <f>I220</f>
        <v>108</v>
      </c>
      <c r="J219" s="55">
        <f>J220</f>
        <v>108</v>
      </c>
      <c r="K219" s="55">
        <f t="shared" si="6"/>
        <v>100</v>
      </c>
    </row>
    <row r="220" spans="1:11" ht="25.5">
      <c r="A220" s="8"/>
      <c r="B220" s="36" t="s">
        <v>276</v>
      </c>
      <c r="C220" s="32">
        <v>992</v>
      </c>
      <c r="D220" s="41" t="s">
        <v>270</v>
      </c>
      <c r="E220" s="41" t="s">
        <v>9</v>
      </c>
      <c r="F220" s="27">
        <v>6700110170</v>
      </c>
      <c r="G220" s="43"/>
      <c r="H220" s="55">
        <f>H221</f>
        <v>108</v>
      </c>
      <c r="I220" s="55">
        <f>I221</f>
        <v>108</v>
      </c>
      <c r="J220" s="55">
        <f>J221</f>
        <v>108</v>
      </c>
      <c r="K220" s="55">
        <f t="shared" si="6"/>
        <v>100</v>
      </c>
    </row>
    <row r="221" spans="1:11" ht="25.5">
      <c r="A221" s="8"/>
      <c r="B221" s="36" t="s">
        <v>277</v>
      </c>
      <c r="C221" s="32">
        <v>992</v>
      </c>
      <c r="D221" s="41" t="s">
        <v>270</v>
      </c>
      <c r="E221" s="41" t="s">
        <v>9</v>
      </c>
      <c r="F221" s="27">
        <v>6700110170</v>
      </c>
      <c r="G221" s="43" t="s">
        <v>278</v>
      </c>
      <c r="H221" s="55">
        <v>108</v>
      </c>
      <c r="I221" s="55">
        <v>108</v>
      </c>
      <c r="J221" s="55">
        <v>108</v>
      </c>
      <c r="K221" s="55">
        <f t="shared" si="6"/>
        <v>100</v>
      </c>
    </row>
    <row r="222" spans="1:11">
      <c r="A222" s="8"/>
      <c r="B222" s="57" t="s">
        <v>49</v>
      </c>
      <c r="C222" s="78">
        <v>992</v>
      </c>
      <c r="D222" s="52" t="s">
        <v>18</v>
      </c>
      <c r="E222" s="52"/>
      <c r="F222" s="27"/>
      <c r="G222" s="53"/>
      <c r="H222" s="35">
        <f>H223</f>
        <v>250</v>
      </c>
      <c r="I222" s="35">
        <f>I223</f>
        <v>250</v>
      </c>
      <c r="J222" s="35">
        <f>J223</f>
        <v>250</v>
      </c>
      <c r="K222" s="55">
        <f t="shared" si="6"/>
        <v>100</v>
      </c>
    </row>
    <row r="223" spans="1:11">
      <c r="A223" s="8"/>
      <c r="B223" s="24" t="s">
        <v>50</v>
      </c>
      <c r="C223" s="32">
        <v>992</v>
      </c>
      <c r="D223" s="41" t="s">
        <v>18</v>
      </c>
      <c r="E223" s="41" t="s">
        <v>9</v>
      </c>
      <c r="F223" s="27"/>
      <c r="G223" s="43"/>
      <c r="H223" s="51">
        <f>H224</f>
        <v>250</v>
      </c>
      <c r="I223" s="51">
        <f>I224</f>
        <v>250</v>
      </c>
      <c r="J223" s="51">
        <f>J224</f>
        <v>250</v>
      </c>
      <c r="K223" s="55">
        <f t="shared" si="6"/>
        <v>100</v>
      </c>
    </row>
    <row r="224" spans="1:11" ht="51">
      <c r="A224" s="8"/>
      <c r="B224" s="24" t="s">
        <v>115</v>
      </c>
      <c r="C224" s="32">
        <v>992</v>
      </c>
      <c r="D224" s="41" t="s">
        <v>18</v>
      </c>
      <c r="E224" s="41" t="s">
        <v>9</v>
      </c>
      <c r="F224" s="27" t="s">
        <v>279</v>
      </c>
      <c r="G224" s="43"/>
      <c r="H224" s="51">
        <f>H225</f>
        <v>250</v>
      </c>
      <c r="I224" s="51">
        <f>I225</f>
        <v>250</v>
      </c>
      <c r="J224" s="51">
        <f>J225</f>
        <v>250</v>
      </c>
      <c r="K224" s="55">
        <f t="shared" si="6"/>
        <v>100</v>
      </c>
    </row>
    <row r="225" spans="1:11" ht="38.25">
      <c r="A225" s="8"/>
      <c r="B225" s="24" t="s">
        <v>280</v>
      </c>
      <c r="C225" s="32">
        <v>992</v>
      </c>
      <c r="D225" s="41" t="s">
        <v>18</v>
      </c>
      <c r="E225" s="41" t="s">
        <v>9</v>
      </c>
      <c r="F225" s="27" t="s">
        <v>281</v>
      </c>
      <c r="G225" s="43"/>
      <c r="H225" s="51">
        <f>H226</f>
        <v>250</v>
      </c>
      <c r="I225" s="51">
        <f>I226</f>
        <v>250</v>
      </c>
      <c r="J225" s="51">
        <f>J226</f>
        <v>250</v>
      </c>
      <c r="K225" s="55">
        <f t="shared" si="6"/>
        <v>100</v>
      </c>
    </row>
    <row r="226" spans="1:11" ht="25.5">
      <c r="A226" s="8"/>
      <c r="B226" s="24" t="s">
        <v>116</v>
      </c>
      <c r="C226" s="32">
        <v>992</v>
      </c>
      <c r="D226" s="41" t="s">
        <v>18</v>
      </c>
      <c r="E226" s="41" t="s">
        <v>9</v>
      </c>
      <c r="F226" s="27" t="s">
        <v>282</v>
      </c>
      <c r="G226" s="43"/>
      <c r="H226" s="51">
        <f>H228+H227</f>
        <v>250</v>
      </c>
      <c r="I226" s="51">
        <f>I228+I227</f>
        <v>250</v>
      </c>
      <c r="J226" s="51">
        <f>J228+J227</f>
        <v>250</v>
      </c>
      <c r="K226" s="55">
        <f t="shared" si="6"/>
        <v>100</v>
      </c>
    </row>
    <row r="227" spans="1:11" ht="25.5">
      <c r="A227" s="8"/>
      <c r="B227" s="36" t="s">
        <v>70</v>
      </c>
      <c r="C227" s="32">
        <v>992</v>
      </c>
      <c r="D227" s="41" t="s">
        <v>18</v>
      </c>
      <c r="E227" s="41" t="s">
        <v>9</v>
      </c>
      <c r="F227" s="27" t="s">
        <v>282</v>
      </c>
      <c r="G227" s="43" t="s">
        <v>118</v>
      </c>
      <c r="H227" s="51">
        <v>50</v>
      </c>
      <c r="I227" s="51">
        <v>50</v>
      </c>
      <c r="J227" s="51">
        <v>50</v>
      </c>
      <c r="K227" s="55">
        <f t="shared" si="6"/>
        <v>100</v>
      </c>
    </row>
    <row r="228" spans="1:11" ht="25.5">
      <c r="A228" s="8"/>
      <c r="B228" s="36" t="s">
        <v>48</v>
      </c>
      <c r="C228" s="32">
        <v>992</v>
      </c>
      <c r="D228" s="41" t="s">
        <v>18</v>
      </c>
      <c r="E228" s="41" t="s">
        <v>9</v>
      </c>
      <c r="F228" s="27" t="s">
        <v>282</v>
      </c>
      <c r="G228" s="43" t="s">
        <v>121</v>
      </c>
      <c r="H228" s="51">
        <v>200</v>
      </c>
      <c r="I228" s="51">
        <v>200</v>
      </c>
      <c r="J228" s="51">
        <v>200</v>
      </c>
      <c r="K228" s="55">
        <f t="shared" si="6"/>
        <v>100</v>
      </c>
    </row>
    <row r="229" spans="1:11">
      <c r="A229" s="8"/>
      <c r="B229" s="22"/>
      <c r="C229" s="32"/>
      <c r="D229" s="41"/>
      <c r="E229" s="41"/>
      <c r="F229" s="41"/>
      <c r="G229" s="43"/>
      <c r="H229" s="51"/>
      <c r="I229" s="51"/>
      <c r="J229" s="51"/>
      <c r="K229" s="55"/>
    </row>
    <row r="230" spans="1:11">
      <c r="A230"/>
      <c r="B230" s="8"/>
      <c r="C230" s="41"/>
      <c r="D230" s="41"/>
      <c r="E230" s="41"/>
      <c r="F230" s="43"/>
      <c r="G230" s="51"/>
      <c r="H230" s="51"/>
      <c r="I230" s="7"/>
    </row>
    <row r="231" spans="1:11" ht="15.75">
      <c r="A231"/>
      <c r="B231" s="79" t="s">
        <v>53</v>
      </c>
      <c r="C231" s="79"/>
      <c r="D231" s="79"/>
      <c r="E231" s="79"/>
      <c r="F231" s="79"/>
      <c r="G231" s="79"/>
      <c r="H231" s="79"/>
      <c r="I231" s="79"/>
      <c r="J231" s="79"/>
      <c r="K231" s="79"/>
    </row>
    <row r="232" spans="1:11" ht="15.75" customHeight="1">
      <c r="A232"/>
      <c r="B232" s="79" t="s">
        <v>123</v>
      </c>
      <c r="C232" s="79"/>
      <c r="D232" s="79"/>
      <c r="E232" s="79"/>
      <c r="F232" s="79"/>
      <c r="G232" s="79"/>
      <c r="H232" s="79"/>
      <c r="I232" s="79"/>
      <c r="J232" s="79"/>
      <c r="K232" s="79"/>
    </row>
  </sheetData>
  <mergeCells count="11">
    <mergeCell ref="B231:K231"/>
    <mergeCell ref="B232:K232"/>
    <mergeCell ref="D1:K1"/>
    <mergeCell ref="A7:K7"/>
    <mergeCell ref="B5:K5"/>
    <mergeCell ref="D2:G2"/>
    <mergeCell ref="H2:K2"/>
    <mergeCell ref="D3:G3"/>
    <mergeCell ref="H3:K3"/>
    <mergeCell ref="D4:G4"/>
    <mergeCell ref="H4:K4"/>
  </mergeCells>
  <phoneticPr fontId="0" type="noConversion"/>
  <pageMargins left="0.23622047244094491" right="0.23622047244094491" top="0.51181102362204722" bottom="0.15748031496062992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Fin</cp:lastModifiedBy>
  <cp:lastPrinted>2017-02-09T08:21:11Z</cp:lastPrinted>
  <dcterms:created xsi:type="dcterms:W3CDTF">1996-10-08T23:32:33Z</dcterms:created>
  <dcterms:modified xsi:type="dcterms:W3CDTF">2017-02-09T08:28:46Z</dcterms:modified>
</cp:coreProperties>
</file>